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1" sheetId="1" r:id="rId1"/>
    <sheet name="Расходы1" sheetId="2" r:id="rId2"/>
    <sheet name="Источники 1 " sheetId="3" r:id="rId3"/>
  </sheets>
  <definedNames>
    <definedName name="APPT" localSheetId="0">'Доходы 1'!#REF!</definedName>
    <definedName name="APPT" localSheetId="2">'Источники 1 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'!#REF!</definedName>
    <definedName name="REND_1" localSheetId="1">'Расходы1'!#REF!</definedName>
    <definedName name="SIGN" localSheetId="0">'Доходы 1'!$A$23:$D$30</definedName>
    <definedName name="SIGN" localSheetId="2">'Источники 1 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<sst xmlns="http://schemas.openxmlformats.org/spreadsheetml/2006/main" count="503" uniqueCount="283">
  <si>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</si>
  <si>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</si>
  <si>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</si>
  <si>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</si>
  <si>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</si>
  <si>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</si>
  <si>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</si>
  <si>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</si>
  <si>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</si>
  <si>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</si>
  <si>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</si>
  <si>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</si>
  <si>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</si>
  <si>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</si>
  <si>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</si>
  <si>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</si>
  <si>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</si>
  <si>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</si>
  <si>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</si>
  <si>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</si>
  <si>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</si>
  <si>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</si>
  <si>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</si>
  <si>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</si>
  <si>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</si>
  <si>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</si>
  <si>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</si>
  <si>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</si>
  <si>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</si>
  <si>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</si>
  <si>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</si>
  <si>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</si>
  <si>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</si>
  <si>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</si>
  <si>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</si>
  <si>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</si>
  <si>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</si>
  <si>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</si>
  <si>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</si>
  <si>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</si>
  <si>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</si>
  <si>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</si>
  <si>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</si>
  <si>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</si>
  <si>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</si>
  <si>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</si>
  <si>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</si>
  <si>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</si>
  <si>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</si>
  <si>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</si>
  <si>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</si>
  <si>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</si>
  <si>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</si>
  <si>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</si>
  <si>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</si>
  <si>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</si>
  <si>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</si>
  <si>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</si>
  <si>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</si>
  <si>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</si>
  <si>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</si>
  <si>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</si>
  <si>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</si>
  <si>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</si>
  <si>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</si>
  <si>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</si>
  <si>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</si>
  <si>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</si>
  <si>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</si>
  <si>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</si>
  <si>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</si>
  <si>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</si>
  <si>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</si>
  <si>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</si>
  <si>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</si>
  <si>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</si>
  <si>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</si>
  <si>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</si>
  <si>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</si>
  <si>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</si>
  <si>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</si>
  <si>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</si>
  <si>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</si>
  <si>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</si>
  <si>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</si>
  <si>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</si>
  <si>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</si>
  <si>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</si>
  <si>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</si>
  <si>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</si>
  <si>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</si>
  <si>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</si>
  <si>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</si>
  <si>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</si>
  <si>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</si>
  <si>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</si>
  <si>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</si>
  <si>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18210503020012000110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</si>
  <si>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</si>
  <si>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</si>
  <si>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</si>
  <si>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</si>
  <si>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</si>
  <si>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</si>
  <si>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</si>
  <si>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</si>
  <si>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</si>
  <si>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</si>
  <si>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</si>
  <si>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</si>
  <si>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</si>
  <si>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</si>
  <si>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</si>
  <si>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</si>
  <si>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</si>
  <si>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</si>
  <si>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</si>
  <si>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</si>
  <si>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</si>
  <si>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</si>
  <si>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</si>
  <si>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</si>
  <si>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</si>
  <si>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</si>
  <si>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</si>
  <si>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</si>
  <si>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</si>
  <si>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</si>
  <si>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</si>
  <si>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</si>
  <si>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</si>
  <si>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</si>
  <si>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</si>
  <si>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</si>
  <si>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</si>
  <si>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</si>
  <si>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</si>
  <si>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</si>
  <si>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</si>
  <si>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</si>
  <si>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</si>
  <si>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001 0503 6000500 500 225 </t>
  </si>
  <si>
    <t xml:space="preserve">001 0503 6000500 500 226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</si>
  <si>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</si>
  <si>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</si>
  <si>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</si>
  <si>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</si>
  <si>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</si>
  <si>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</si>
  <si>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 xml:space="preserve">001 1003 0000000 000 000 </t>
  </si>
  <si>
    <t xml:space="preserve">001 1003 5058600 005 226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</si>
  <si>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</si>
  <si>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</si>
  <si>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001 1105 5129700 500 340 </t>
  </si>
  <si>
    <t xml:space="preserve">001 0502 0000000 000 000 </t>
  </si>
  <si>
    <t xml:space="preserve">001 0503 0000000 000 000 </t>
  </si>
  <si>
    <t xml:space="preserve">001 1105 5129700 500 290 </t>
  </si>
  <si>
    <t xml:space="preserve">001 0309 2180100 500 226 </t>
  </si>
  <si>
    <t xml:space="preserve">001 0502 3510500 500 225 </t>
  </si>
  <si>
    <t xml:space="preserve">001 0502 3510500 500 226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</si>
  <si>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</si>
  <si>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</si>
  <si>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</si>
  <si>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</si>
  <si>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</si>
  <si>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</si>
  <si>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</si>
  <si>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</si>
  <si>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</si>
  <si>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</si>
  <si>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</si>
  <si>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</si>
  <si>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</si>
  <si>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</si>
  <si>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</si>
  <si>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</si>
  <si>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</si>
  <si>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</si>
  <si>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</si>
  <si>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</si>
  <si>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</si>
  <si>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</si>
  <si>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Уличное освещение</t>
  </si>
  <si>
    <t>001 0503 6000100 500 000</t>
  </si>
  <si>
    <t>Прочие мероприятия по благоустройству поселений</t>
  </si>
  <si>
    <t xml:space="preserve">001 0503 6000500 500 000 </t>
  </si>
  <si>
    <t xml:space="preserve">001 0104 0020400 500 212 </t>
  </si>
  <si>
    <t>001 0104 0020400 500 224</t>
  </si>
  <si>
    <t>18210102010011000110</t>
  </si>
  <si>
    <t>18210102010013000110</t>
  </si>
  <si>
    <t xml:space="preserve">001 0104 5210600 017 251 </t>
  </si>
  <si>
    <t>Безвозмездные перечисления организациям, за исключением  государственных  и муниципальных организаций</t>
  </si>
  <si>
    <t xml:space="preserve">001 0502 3510200 006 242  </t>
  </si>
  <si>
    <t xml:space="preserve">001 0801 4409900 620 241 </t>
  </si>
  <si>
    <t>00111105013100000120</t>
  </si>
  <si>
    <t>00111406013100000430</t>
  </si>
  <si>
    <t xml:space="preserve">001 0113 0920300 500 310 </t>
  </si>
  <si>
    <t xml:space="preserve">001 0309 2180100 500 340 </t>
  </si>
  <si>
    <t>Арендная плата за пользование имуществом</t>
  </si>
  <si>
    <t xml:space="preserve">001 0503 6000100 500 310 </t>
  </si>
  <si>
    <t>001 0503 6000500 500 310</t>
  </si>
  <si>
    <t>Пособия по социальной помощи населению</t>
  </si>
  <si>
    <t xml:space="preserve">001 0412 0000000 000 000 </t>
  </si>
  <si>
    <t>Прочие выплаты</t>
  </si>
  <si>
    <t>Невыясненные поступления, зачисляемые в бюджеты поселений</t>
  </si>
  <si>
    <t>00111701050100000180</t>
  </si>
  <si>
    <t>18210102020011000110</t>
  </si>
  <si>
    <t>18210102030011000110</t>
  </si>
  <si>
    <t xml:space="preserve">002 0103 5210600 017 251 </t>
  </si>
  <si>
    <t xml:space="preserve">001 0503 6000100 500 340 </t>
  </si>
  <si>
    <t>18210102010012000110</t>
  </si>
  <si>
    <t>18210102020012000110</t>
  </si>
  <si>
    <t>18210102030012000110</t>
  </si>
  <si>
    <t>18210604011022000110</t>
  </si>
  <si>
    <t>Земельный налог (по обязательствам, вознишим до 1 января 2006 года), мобилизуемый на территориях поселений</t>
  </si>
  <si>
    <t>18210904053101000110</t>
  </si>
  <si>
    <t>18210904053102000110</t>
  </si>
  <si>
    <t>18210904053103000110</t>
  </si>
  <si>
    <t>СРЕДСТВА МАССОВОЙ ИНФОРМАЦИИ. Периодическая печать и издательства</t>
  </si>
  <si>
    <t xml:space="preserve">001 1202 0000000 000 000 </t>
  </si>
  <si>
    <t xml:space="preserve">001 1202 4579900 620 241 </t>
  </si>
  <si>
    <t>00120204012100000151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</si>
  <si>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</si>
  <si>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Организация и содержание мест захоронения</t>
  </si>
  <si>
    <t xml:space="preserve">001 0503 6000400 500 000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</si>
  <si>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</si>
  <si>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</si>
  <si>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</si>
  <si>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>001 1001 4910100 005 263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</si>
  <si>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</si>
  <si>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</si>
  <si>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 xml:space="preserve">001 1105 5129700 500 226 </t>
  </si>
  <si>
    <t xml:space="preserve">001 1003 37950000 500 262 </t>
  </si>
  <si>
    <t xml:space="preserve">001 0503 6000400 500 225 </t>
  </si>
  <si>
    <t xml:space="preserve">001 0503 6000400 500 226 </t>
  </si>
  <si>
    <t>Увеличение стоимости акций и иных форм участия в капитале</t>
  </si>
  <si>
    <t xml:space="preserve">001 0113 0920300 500 530 </t>
  </si>
  <si>
    <t xml:space="preserve">001 0502 1020102 003 310  </t>
  </si>
  <si>
    <t>18210606023102000110</t>
  </si>
  <si>
    <t xml:space="preserve">001 0203 0013600 500 310 </t>
  </si>
  <si>
    <t xml:space="preserve">001 0409 6000200 500 225 </t>
  </si>
  <si>
    <t>Дорожное хозяйство (дорожные фонды)</t>
  </si>
  <si>
    <t>001 0409 0000000 000 000</t>
  </si>
  <si>
    <t>Жилищное хозяйство</t>
  </si>
  <si>
    <t xml:space="preserve">001 0501 0000000 000 000 </t>
  </si>
  <si>
    <t>18210606013103000110</t>
  </si>
  <si>
    <t>00120202077100000151</t>
  </si>
  <si>
    <t>00120202999100000151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</si>
  <si>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</si>
  <si>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Прочие субсидии бюджетам поселений</t>
  </si>
  <si>
    <t xml:space="preserve">001 0409 5224011 500 225 </t>
  </si>
  <si>
    <t xml:space="preserve">001 0409 5224013 500 225 </t>
  </si>
  <si>
    <t xml:space="preserve">001 0113 0920300 500 224 </t>
  </si>
  <si>
    <t xml:space="preserve">001 0309 2180100 500 310 </t>
  </si>
  <si>
    <t xml:space="preserve">001 0409 6000200 500 226 </t>
  </si>
  <si>
    <t xml:space="preserve">001 0501 5210600 017 251 </t>
  </si>
  <si>
    <t xml:space="preserve">001 1003 5058600 005 262 </t>
  </si>
  <si>
    <t>001 0503 6000500 500 340</t>
  </si>
  <si>
    <t>Руководитель</t>
  </si>
  <si>
    <t>В.В. Сидоренко</t>
  </si>
  <si>
    <t>(расшифровка подписи)</t>
  </si>
  <si>
    <t>Руководитель планово-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</si>
  <si>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</si>
  <si>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</si>
  <si>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</si>
  <si>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</si>
  <si>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</si>
  <si>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</si>
  <si>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</si>
  <si>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Прочие безвозмездные поступления</t>
  </si>
  <si>
    <t>00120705000100000180</t>
  </si>
  <si>
    <t xml:space="preserve">001 0409 6000200 500 340 </t>
  </si>
  <si>
    <t xml:space="preserve">001 0501 3500200 500 225 </t>
  </si>
  <si>
    <t>18210102030013000110</t>
  </si>
  <si>
    <t>00111633050100000140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</si>
  <si>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поселений</t>
  </si>
  <si>
    <t>001 0402 2480100 006 242</t>
  </si>
  <si>
    <t xml:space="preserve">001 0707 4310100 500 340 </t>
  </si>
  <si>
    <t xml:space="preserve">001 1105 5129700 500 222 </t>
  </si>
  <si>
    <t xml:space="preserve">001 1105 5129700 500 310 </t>
  </si>
  <si>
    <t>на 01.01.2013 г.</t>
  </si>
  <si>
    <t>18210102010014000110</t>
  </si>
  <si>
    <t>23 января 2013 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</si>
</sst>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5" fillId="0" borderId="20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"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6"/>
  <sheetViews>
    <sheetView showGridLines="0" zoomScalePageLayoutView="0" workbookViewId="0" topLeftCell="A42">
      <selection activeCell="F56" sqref="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0"/>
      <c r="B1" s="90"/>
      <c r="C1" s="90"/>
      <c r="D1" s="90"/>
      <c r="E1" s="3"/>
      <c r="F1" s="3"/>
      <c r="G1" s="4"/>
    </row>
    <row r="2" spans="1:7" ht="15.75" thickBot="1">
      <c r="A2" s="90" t="s">
        <v>27</v>
      </c>
      <c r="B2" s="90"/>
      <c r="C2" s="90"/>
      <c r="D2" s="90"/>
      <c r="E2" s="37"/>
      <c r="F2" s="43"/>
      <c r="G2" s="10" t="s">
        <v>3</v>
      </c>
    </row>
    <row r="3" spans="1:9" ht="12.75">
      <c r="A3" s="2"/>
      <c r="B3" s="2"/>
      <c r="C3" s="2"/>
      <c r="D3" s="1"/>
      <c r="E3" s="43"/>
      <c r="F3" s="46" t="s">
        <v>8</v>
      </c>
      <c r="G3" s="7" t="s">
        <v>15</v>
      </c>
      <c r="I3" s="1"/>
    </row>
    <row r="4" spans="1:9" ht="12.75">
      <c r="A4" s="91" t="s">
        <v>280</v>
      </c>
      <c r="B4" s="91"/>
      <c r="C4" s="91"/>
      <c r="D4" s="91"/>
      <c r="E4" s="1"/>
      <c r="F4" s="51" t="s">
        <v>7</v>
      </c>
      <c r="G4" s="22">
        <v>41275</v>
      </c>
      <c r="I4" s="1"/>
    </row>
    <row r="5" spans="1:9" ht="12.75">
      <c r="A5" s="2"/>
      <c r="B5" s="2"/>
      <c r="C5" s="2"/>
      <c r="D5" s="1"/>
      <c r="E5" s="1"/>
      <c r="F5" s="51" t="s">
        <v>5</v>
      </c>
      <c r="G5" s="38" t="s">
        <v>31</v>
      </c>
      <c r="I5" s="1"/>
    </row>
    <row r="6" spans="1:9" ht="33.75" customHeight="1">
      <c r="A6" s="92" t="s">
        <v>22</v>
      </c>
      <c r="B6" s="92"/>
      <c r="C6" s="80" t="s">
        <v>28</v>
      </c>
      <c r="D6" s="80"/>
      <c r="E6" s="80"/>
      <c r="F6" s="51" t="s">
        <v>23</v>
      </c>
      <c r="G6" s="38" t="s">
        <v>32</v>
      </c>
      <c r="I6" s="1"/>
    </row>
    <row r="7" spans="1:9" ht="33.75" customHeight="1">
      <c r="A7" s="6" t="s">
        <v>13</v>
      </c>
      <c r="B7" s="80" t="s">
        <v>29</v>
      </c>
      <c r="C7" s="80"/>
      <c r="D7" s="80"/>
      <c r="E7" s="80"/>
      <c r="F7" s="51" t="s">
        <v>26</v>
      </c>
      <c r="G7" s="52" t="s">
        <v>84</v>
      </c>
      <c r="I7" s="1"/>
    </row>
    <row r="8" spans="1:9" ht="12.75">
      <c r="A8" s="6" t="s">
        <v>268</v>
      </c>
      <c r="B8" s="6"/>
      <c r="C8" s="6"/>
      <c r="D8" s="5"/>
      <c r="E8" s="1"/>
      <c r="F8" s="51"/>
      <c r="G8" s="8"/>
      <c r="I8" s="1"/>
    </row>
    <row r="9" spans="1:9" ht="13.5" thickBot="1">
      <c r="A9" s="6" t="s">
        <v>30</v>
      </c>
      <c r="B9" s="6"/>
      <c r="C9" s="16"/>
      <c r="D9" s="5"/>
      <c r="E9" s="1"/>
      <c r="F9" s="51" t="s">
        <v>6</v>
      </c>
      <c r="G9" s="9" t="s">
        <v>0</v>
      </c>
      <c r="I9" s="1"/>
    </row>
    <row r="10" spans="1:7" ht="15.75" thickBot="1">
      <c r="A10" s="93" t="s">
        <v>19</v>
      </c>
      <c r="B10" s="93"/>
      <c r="C10" s="93"/>
      <c r="D10" s="93"/>
      <c r="E10" s="36"/>
      <c r="F10" s="36"/>
      <c r="G10" s="11"/>
    </row>
    <row r="11" spans="1:7" ht="3.75" customHeight="1">
      <c r="A11" s="103" t="s">
        <v>4</v>
      </c>
      <c r="B11" s="81" t="s">
        <v>10</v>
      </c>
      <c r="C11" s="81"/>
      <c r="D11" s="84" t="s">
        <v>16</v>
      </c>
      <c r="E11" s="85"/>
      <c r="F11" s="97" t="s">
        <v>11</v>
      </c>
      <c r="G11" s="94" t="s">
        <v>14</v>
      </c>
    </row>
    <row r="12" spans="1:7" ht="3" customHeight="1">
      <c r="A12" s="104"/>
      <c r="B12" s="82"/>
      <c r="C12" s="82"/>
      <c r="D12" s="86"/>
      <c r="E12" s="87"/>
      <c r="F12" s="98"/>
      <c r="G12" s="95"/>
    </row>
    <row r="13" spans="1:7" ht="3" customHeight="1">
      <c r="A13" s="104"/>
      <c r="B13" s="82"/>
      <c r="C13" s="82"/>
      <c r="D13" s="86"/>
      <c r="E13" s="87"/>
      <c r="F13" s="98"/>
      <c r="G13" s="95"/>
    </row>
    <row r="14" spans="1:7" ht="3" customHeight="1">
      <c r="A14" s="104"/>
      <c r="B14" s="82"/>
      <c r="C14" s="82"/>
      <c r="D14" s="86"/>
      <c r="E14" s="87"/>
      <c r="F14" s="98"/>
      <c r="G14" s="95"/>
    </row>
    <row r="15" spans="1:7" ht="3" customHeight="1">
      <c r="A15" s="104"/>
      <c r="B15" s="82"/>
      <c r="C15" s="82"/>
      <c r="D15" s="86"/>
      <c r="E15" s="87"/>
      <c r="F15" s="98"/>
      <c r="G15" s="95"/>
    </row>
    <row r="16" spans="1:7" ht="3" customHeight="1">
      <c r="A16" s="104"/>
      <c r="B16" s="82"/>
      <c r="C16" s="82"/>
      <c r="D16" s="86"/>
      <c r="E16" s="87"/>
      <c r="F16" s="98"/>
      <c r="G16" s="95"/>
    </row>
    <row r="17" spans="1:7" ht="23.25" customHeight="1">
      <c r="A17" s="105"/>
      <c r="B17" s="83"/>
      <c r="C17" s="83"/>
      <c r="D17" s="88"/>
      <c r="E17" s="89"/>
      <c r="F17" s="99"/>
      <c r="G17" s="96"/>
    </row>
    <row r="18" spans="1:7" ht="12" customHeight="1" thickBot="1">
      <c r="A18" s="17">
        <v>1</v>
      </c>
      <c r="B18" s="18">
        <v>2</v>
      </c>
      <c r="C18" s="53"/>
      <c r="D18" s="106" t="s">
        <v>1</v>
      </c>
      <c r="E18" s="107"/>
      <c r="F18" s="50" t="s">
        <v>2</v>
      </c>
      <c r="G18" s="20" t="s">
        <v>12</v>
      </c>
    </row>
    <row r="19" spans="1:7" ht="12.75">
      <c r="A19" s="54" t="s">
        <v>88</v>
      </c>
      <c r="B19" s="31" t="s">
        <v>9</v>
      </c>
      <c r="C19" s="55" t="s">
        <v>92</v>
      </c>
      <c r="D19" s="100">
        <f>SUM(D21:D56)</f>
        <v>76435633.28</v>
      </c>
      <c r="E19" s="101"/>
      <c r="F19" s="57">
        <f>SUM(F21:F56)</f>
        <v>78767385.78000003</v>
      </c>
      <c r="G19" s="25">
        <f aca="true" t="shared" si="0" ref="G19:G33">D19-F19</f>
        <v>-2331752.50000003</v>
      </c>
    </row>
    <row r="20" spans="1:7" ht="12.75">
      <c r="A20" s="56" t="s">
        <v>89</v>
      </c>
      <c r="B20" s="34" t="s">
        <v>33</v>
      </c>
      <c r="C20" s="55"/>
      <c r="D20" s="78"/>
      <c r="E20" s="79"/>
      <c r="F20" s="57"/>
      <c r="G20" s="28">
        <f t="shared" si="0"/>
        <v>0</v>
      </c>
    </row>
    <row r="21" spans="1:7" ht="53.25" customHeight="1">
      <c r="A21" s="54" t="s">
        <v>41</v>
      </c>
      <c r="B21" s="34" t="s">
        <v>33</v>
      </c>
      <c r="C21" s="58" t="s">
        <v>93</v>
      </c>
      <c r="D21" s="78">
        <v>16000</v>
      </c>
      <c r="E21" s="79"/>
      <c r="F21" s="57">
        <v>16930</v>
      </c>
      <c r="G21" s="28">
        <f t="shared" si="0"/>
        <v>-930</v>
      </c>
    </row>
    <row r="22" spans="1:7" ht="67.5">
      <c r="A22" s="54" t="s">
        <v>42</v>
      </c>
      <c r="B22" s="34" t="s">
        <v>33</v>
      </c>
      <c r="C22" s="58" t="s">
        <v>194</v>
      </c>
      <c r="D22" s="78">
        <v>4360200</v>
      </c>
      <c r="E22" s="79"/>
      <c r="F22" s="57">
        <v>4900597.6</v>
      </c>
      <c r="G22" s="28">
        <f t="shared" si="0"/>
        <v>-540397.5999999996</v>
      </c>
    </row>
    <row r="23" spans="1:7" ht="46.5" customHeight="1">
      <c r="A23" s="54" t="s">
        <v>43</v>
      </c>
      <c r="B23" s="34" t="s">
        <v>33</v>
      </c>
      <c r="C23" s="58" t="s">
        <v>94</v>
      </c>
      <c r="D23" s="78">
        <v>8544.96</v>
      </c>
      <c r="E23" s="79"/>
      <c r="F23" s="57">
        <v>8544.96</v>
      </c>
      <c r="G23" s="28">
        <f t="shared" si="0"/>
        <v>0</v>
      </c>
    </row>
    <row r="24" spans="1:7" ht="45">
      <c r="A24" s="54" t="s">
        <v>44</v>
      </c>
      <c r="B24" s="34" t="s">
        <v>33</v>
      </c>
      <c r="C24" s="58" t="s">
        <v>195</v>
      </c>
      <c r="D24" s="78">
        <v>25077250</v>
      </c>
      <c r="E24" s="79"/>
      <c r="F24" s="57">
        <v>25079532.18</v>
      </c>
      <c r="G24" s="28">
        <f t="shared" si="0"/>
        <v>-2282.179999999702</v>
      </c>
    </row>
    <row r="25" spans="1:7" ht="45">
      <c r="A25" s="54" t="s">
        <v>275</v>
      </c>
      <c r="B25" s="34"/>
      <c r="C25" s="58" t="s">
        <v>274</v>
      </c>
      <c r="D25" s="78">
        <v>107337.01</v>
      </c>
      <c r="E25" s="102"/>
      <c r="F25" s="57">
        <v>107337.01</v>
      </c>
      <c r="G25" s="28">
        <f t="shared" si="0"/>
        <v>0</v>
      </c>
    </row>
    <row r="26" spans="1:7" ht="22.5">
      <c r="A26" s="54" t="s">
        <v>204</v>
      </c>
      <c r="B26" s="34" t="s">
        <v>33</v>
      </c>
      <c r="C26" s="58" t="s">
        <v>205</v>
      </c>
      <c r="D26" s="78"/>
      <c r="E26" s="79"/>
      <c r="F26" s="57">
        <v>-15525.24</v>
      </c>
      <c r="G26" s="28">
        <f t="shared" si="0"/>
        <v>15525.24</v>
      </c>
    </row>
    <row r="27" spans="1:7" ht="22.5">
      <c r="A27" s="54" t="s">
        <v>90</v>
      </c>
      <c r="B27" s="34" t="s">
        <v>33</v>
      </c>
      <c r="C27" s="58" t="s">
        <v>95</v>
      </c>
      <c r="D27" s="78">
        <v>9786800</v>
      </c>
      <c r="E27" s="79"/>
      <c r="F27" s="57">
        <v>9786800</v>
      </c>
      <c r="G27" s="28">
        <f t="shared" si="0"/>
        <v>0</v>
      </c>
    </row>
    <row r="28" spans="1:7" ht="45">
      <c r="A28" s="54" t="s">
        <v>222</v>
      </c>
      <c r="B28" s="34" t="s">
        <v>33</v>
      </c>
      <c r="C28" s="58" t="s">
        <v>221</v>
      </c>
      <c r="D28" s="78">
        <v>1631100</v>
      </c>
      <c r="E28" s="79"/>
      <c r="F28" s="57">
        <v>1631100</v>
      </c>
      <c r="G28" s="28">
        <f>D28-F28</f>
        <v>0</v>
      </c>
    </row>
    <row r="29" spans="1:7" ht="33.75">
      <c r="A29" s="54" t="s">
        <v>248</v>
      </c>
      <c r="B29" s="34"/>
      <c r="C29" s="58" t="s">
        <v>246</v>
      </c>
      <c r="D29" s="78">
        <v>12500000</v>
      </c>
      <c r="E29" s="102"/>
      <c r="F29" s="57">
        <v>12500000</v>
      </c>
      <c r="G29" s="28">
        <f>D29-F29</f>
        <v>0</v>
      </c>
    </row>
    <row r="30" spans="1:7" ht="12.75">
      <c r="A30" s="54" t="s">
        <v>249</v>
      </c>
      <c r="B30" s="34" t="s">
        <v>33</v>
      </c>
      <c r="C30" s="58" t="s">
        <v>247</v>
      </c>
      <c r="D30" s="78">
        <v>2785258.31</v>
      </c>
      <c r="E30" s="79"/>
      <c r="F30" s="57">
        <v>2785258.31</v>
      </c>
      <c r="G30" s="28">
        <f t="shared" si="0"/>
        <v>0</v>
      </c>
    </row>
    <row r="31" spans="1:7" ht="33.75">
      <c r="A31" s="54" t="s">
        <v>45</v>
      </c>
      <c r="B31" s="34" t="s">
        <v>33</v>
      </c>
      <c r="C31" s="58" t="s">
        <v>96</v>
      </c>
      <c r="D31" s="78">
        <v>390243</v>
      </c>
      <c r="E31" s="79"/>
      <c r="F31" s="57">
        <v>390243</v>
      </c>
      <c r="G31" s="28">
        <f t="shared" si="0"/>
        <v>0</v>
      </c>
    </row>
    <row r="32" spans="1:7" ht="12.75">
      <c r="A32" s="54" t="s">
        <v>269</v>
      </c>
      <c r="B32" s="34"/>
      <c r="C32" s="58" t="s">
        <v>270</v>
      </c>
      <c r="D32" s="76">
        <v>373000</v>
      </c>
      <c r="E32" s="77"/>
      <c r="F32" s="57">
        <v>1314137.22</v>
      </c>
      <c r="G32" s="28">
        <f>D32-F32</f>
        <v>-941137.22</v>
      </c>
    </row>
    <row r="33" spans="1:7" ht="57" customHeight="1">
      <c r="A33" s="54" t="s">
        <v>91</v>
      </c>
      <c r="B33" s="34" t="s">
        <v>33</v>
      </c>
      <c r="C33" s="58" t="s">
        <v>188</v>
      </c>
      <c r="D33" s="78">
        <v>3960000</v>
      </c>
      <c r="E33" s="79"/>
      <c r="F33" s="57">
        <v>4183390.66</v>
      </c>
      <c r="G33" s="28">
        <f t="shared" si="0"/>
        <v>-223390.66000000015</v>
      </c>
    </row>
    <row r="34" spans="1:7" ht="55.5" customHeight="1">
      <c r="A34" s="54" t="s">
        <v>91</v>
      </c>
      <c r="B34" s="34" t="s">
        <v>33</v>
      </c>
      <c r="C34" s="58" t="s">
        <v>210</v>
      </c>
      <c r="D34" s="78"/>
      <c r="E34" s="79"/>
      <c r="F34" s="57">
        <v>24822.31</v>
      </c>
      <c r="G34" s="28"/>
    </row>
    <row r="35" spans="1:7" ht="55.5" customHeight="1">
      <c r="A35" s="54" t="s">
        <v>91</v>
      </c>
      <c r="B35" s="34" t="s">
        <v>33</v>
      </c>
      <c r="C35" s="58" t="s">
        <v>189</v>
      </c>
      <c r="D35" s="78"/>
      <c r="E35" s="79"/>
      <c r="F35" s="57">
        <v>393.52</v>
      </c>
      <c r="G35" s="28"/>
    </row>
    <row r="36" spans="1:7" ht="55.5" customHeight="1">
      <c r="A36" s="54" t="s">
        <v>91</v>
      </c>
      <c r="B36" s="34" t="s">
        <v>33</v>
      </c>
      <c r="C36" s="58" t="s">
        <v>281</v>
      </c>
      <c r="D36" s="78"/>
      <c r="E36" s="79"/>
      <c r="F36" s="57">
        <v>1719.1</v>
      </c>
      <c r="G36" s="28"/>
    </row>
    <row r="37" spans="1:7" ht="55.5" customHeight="1">
      <c r="A37" s="54" t="s">
        <v>91</v>
      </c>
      <c r="B37" s="34" t="s">
        <v>33</v>
      </c>
      <c r="C37" s="58" t="s">
        <v>206</v>
      </c>
      <c r="D37" s="78"/>
      <c r="E37" s="79"/>
      <c r="F37" s="57">
        <v>3063.38</v>
      </c>
      <c r="G37" s="28"/>
    </row>
    <row r="38" spans="1:7" ht="55.5" customHeight="1">
      <c r="A38" s="54" t="s">
        <v>91</v>
      </c>
      <c r="B38" s="34" t="s">
        <v>33</v>
      </c>
      <c r="C38" s="58" t="s">
        <v>211</v>
      </c>
      <c r="D38" s="78"/>
      <c r="E38" s="79"/>
      <c r="F38" s="57">
        <v>0.06</v>
      </c>
      <c r="G38" s="28"/>
    </row>
    <row r="39" spans="1:7" ht="55.5" customHeight="1">
      <c r="A39" s="54" t="s">
        <v>91</v>
      </c>
      <c r="B39" s="34" t="s">
        <v>33</v>
      </c>
      <c r="C39" s="58" t="s">
        <v>207</v>
      </c>
      <c r="D39" s="78"/>
      <c r="E39" s="79"/>
      <c r="F39" s="57">
        <v>28474.83</v>
      </c>
      <c r="G39" s="28"/>
    </row>
    <row r="40" spans="1:7" ht="55.5" customHeight="1">
      <c r="A40" s="54" t="s">
        <v>91</v>
      </c>
      <c r="B40" s="34" t="s">
        <v>33</v>
      </c>
      <c r="C40" s="58" t="s">
        <v>212</v>
      </c>
      <c r="D40" s="78"/>
      <c r="E40" s="79"/>
      <c r="F40" s="57">
        <v>851.98</v>
      </c>
      <c r="G40" s="28"/>
    </row>
    <row r="41" spans="1:7" ht="55.5" customHeight="1">
      <c r="A41" s="54" t="s">
        <v>91</v>
      </c>
      <c r="B41" s="34" t="s">
        <v>33</v>
      </c>
      <c r="C41" s="58" t="s">
        <v>273</v>
      </c>
      <c r="D41" s="78"/>
      <c r="E41" s="79"/>
      <c r="F41" s="57">
        <v>400</v>
      </c>
      <c r="G41" s="28"/>
    </row>
    <row r="42" spans="1:7" ht="12.75">
      <c r="A42" s="54" t="s">
        <v>35</v>
      </c>
      <c r="B42" s="34" t="s">
        <v>33</v>
      </c>
      <c r="C42" s="58" t="s">
        <v>97</v>
      </c>
      <c r="D42" s="78"/>
      <c r="E42" s="79"/>
      <c r="F42" s="57">
        <v>0.01</v>
      </c>
      <c r="G42" s="28"/>
    </row>
    <row r="43" spans="1:7" ht="33.75">
      <c r="A43" s="54" t="s">
        <v>36</v>
      </c>
      <c r="B43" s="34" t="s">
        <v>33</v>
      </c>
      <c r="C43" s="58" t="s">
        <v>98</v>
      </c>
      <c r="D43" s="78">
        <v>1410000</v>
      </c>
      <c r="E43" s="79"/>
      <c r="F43" s="57">
        <v>1514581.42</v>
      </c>
      <c r="G43" s="28">
        <f>D43-F43</f>
        <v>-104581.41999999993</v>
      </c>
    </row>
    <row r="44" spans="1:7" ht="33.75">
      <c r="A44" s="54" t="s">
        <v>36</v>
      </c>
      <c r="B44" s="34" t="s">
        <v>33</v>
      </c>
      <c r="C44" s="58" t="s">
        <v>99</v>
      </c>
      <c r="D44" s="78"/>
      <c r="E44" s="79"/>
      <c r="F44" s="57">
        <v>18712.34</v>
      </c>
      <c r="G44" s="28"/>
    </row>
    <row r="45" spans="1:7" ht="12.75">
      <c r="A45" s="54" t="s">
        <v>37</v>
      </c>
      <c r="B45" s="34" t="s">
        <v>33</v>
      </c>
      <c r="C45" s="58" t="s">
        <v>100</v>
      </c>
      <c r="D45" s="78">
        <v>50000</v>
      </c>
      <c r="E45" s="79"/>
      <c r="F45" s="57">
        <v>69982</v>
      </c>
      <c r="G45" s="28">
        <f>D45-F45</f>
        <v>-19982</v>
      </c>
    </row>
    <row r="46" spans="1:7" ht="12.75">
      <c r="A46" s="54" t="s">
        <v>37</v>
      </c>
      <c r="B46" s="34" t="s">
        <v>33</v>
      </c>
      <c r="C46" s="58" t="s">
        <v>213</v>
      </c>
      <c r="D46" s="78"/>
      <c r="E46" s="79"/>
      <c r="F46" s="57">
        <v>1045.6</v>
      </c>
      <c r="G46" s="28"/>
    </row>
    <row r="47" spans="1:7" ht="12.75">
      <c r="A47" s="54" t="s">
        <v>38</v>
      </c>
      <c r="B47" s="34" t="s">
        <v>33</v>
      </c>
      <c r="C47" s="58" t="s">
        <v>101</v>
      </c>
      <c r="D47" s="78">
        <v>3700000</v>
      </c>
      <c r="E47" s="79"/>
      <c r="F47" s="57">
        <v>3777475.75</v>
      </c>
      <c r="G47" s="28">
        <f>D47-F47</f>
        <v>-77475.75</v>
      </c>
    </row>
    <row r="48" spans="1:7" ht="12.75">
      <c r="A48" s="54" t="s">
        <v>38</v>
      </c>
      <c r="B48" s="34" t="s">
        <v>33</v>
      </c>
      <c r="C48" s="58" t="s">
        <v>102</v>
      </c>
      <c r="D48" s="78"/>
      <c r="E48" s="79"/>
      <c r="F48" s="57">
        <v>37561.48</v>
      </c>
      <c r="G48" s="28"/>
    </row>
    <row r="49" spans="1:7" ht="56.25">
      <c r="A49" s="54" t="s">
        <v>39</v>
      </c>
      <c r="B49" s="34" t="s">
        <v>33</v>
      </c>
      <c r="C49" s="58" t="s">
        <v>103</v>
      </c>
      <c r="D49" s="78">
        <v>9234580.64</v>
      </c>
      <c r="E49" s="79"/>
      <c r="F49" s="57">
        <v>9458671.89</v>
      </c>
      <c r="G49" s="28">
        <f>D49-F49</f>
        <v>-224091.25</v>
      </c>
    </row>
    <row r="50" spans="1:7" ht="56.25">
      <c r="A50" s="54" t="s">
        <v>39</v>
      </c>
      <c r="B50" s="34" t="s">
        <v>33</v>
      </c>
      <c r="C50" s="58" t="s">
        <v>104</v>
      </c>
      <c r="D50" s="78"/>
      <c r="E50" s="79"/>
      <c r="F50" s="57">
        <v>92644.29</v>
      </c>
      <c r="G50" s="28"/>
    </row>
    <row r="51" spans="1:7" ht="56.25">
      <c r="A51" s="54" t="s">
        <v>39</v>
      </c>
      <c r="B51" s="34" t="s">
        <v>33</v>
      </c>
      <c r="C51" s="58" t="s">
        <v>245</v>
      </c>
      <c r="D51" s="78"/>
      <c r="E51" s="79"/>
      <c r="F51" s="57">
        <v>1898.25</v>
      </c>
      <c r="G51" s="28"/>
    </row>
    <row r="52" spans="1:7" ht="56.25">
      <c r="A52" s="54" t="s">
        <v>40</v>
      </c>
      <c r="B52" s="34" t="s">
        <v>33</v>
      </c>
      <c r="C52" s="58" t="s">
        <v>105</v>
      </c>
      <c r="D52" s="78">
        <v>1045319.36</v>
      </c>
      <c r="E52" s="79"/>
      <c r="F52" s="57">
        <v>1045319.36</v>
      </c>
      <c r="G52" s="28">
        <f>D52-F52</f>
        <v>0</v>
      </c>
    </row>
    <row r="53" spans="1:7" ht="56.25">
      <c r="A53" s="54" t="s">
        <v>40</v>
      </c>
      <c r="B53" s="34" t="s">
        <v>33</v>
      </c>
      <c r="C53" s="58" t="s">
        <v>238</v>
      </c>
      <c r="D53" s="78"/>
      <c r="E53" s="79"/>
      <c r="F53" s="57">
        <v>43.85</v>
      </c>
      <c r="G53" s="28"/>
    </row>
    <row r="54" spans="1:7" ht="33.75">
      <c r="A54" s="54" t="s">
        <v>214</v>
      </c>
      <c r="B54" s="34"/>
      <c r="C54" s="58" t="s">
        <v>215</v>
      </c>
      <c r="D54" s="47"/>
      <c r="E54" s="68"/>
      <c r="F54" s="57">
        <v>-28.46</v>
      </c>
      <c r="G54" s="28"/>
    </row>
    <row r="55" spans="1:7" ht="33.75">
      <c r="A55" s="54" t="s">
        <v>214</v>
      </c>
      <c r="B55" s="34"/>
      <c r="C55" s="58" t="s">
        <v>216</v>
      </c>
      <c r="D55" s="47"/>
      <c r="E55" s="68"/>
      <c r="F55" s="57">
        <v>1409.86</v>
      </c>
      <c r="G55" s="28"/>
    </row>
    <row r="56" spans="1:7" ht="33.75">
      <c r="A56" s="54" t="s">
        <v>214</v>
      </c>
      <c r="B56" s="34" t="s">
        <v>33</v>
      </c>
      <c r="C56" s="58" t="s">
        <v>217</v>
      </c>
      <c r="D56" s="78"/>
      <c r="E56" s="79"/>
      <c r="F56" s="57">
        <v>-2.74</v>
      </c>
      <c r="G56" s="28"/>
    </row>
  </sheetData>
  <sheetProtection/>
  <mergeCells count="50">
    <mergeCell ref="D36:E36"/>
    <mergeCell ref="D33:E33"/>
    <mergeCell ref="D26:E26"/>
    <mergeCell ref="D34:E34"/>
    <mergeCell ref="D27:E27"/>
    <mergeCell ref="D56:E56"/>
    <mergeCell ref="D40:E40"/>
    <mergeCell ref="D44:E44"/>
    <mergeCell ref="D50:E50"/>
    <mergeCell ref="D47:E47"/>
    <mergeCell ref="D48:E48"/>
    <mergeCell ref="D46:E46"/>
    <mergeCell ref="D42:E42"/>
    <mergeCell ref="D53:E53"/>
    <mergeCell ref="D43:E43"/>
    <mergeCell ref="A11:A17"/>
    <mergeCell ref="B11:B17"/>
    <mergeCell ref="D18:E18"/>
    <mergeCell ref="D30:E30"/>
    <mergeCell ref="D38:E38"/>
    <mergeCell ref="D29:E29"/>
    <mergeCell ref="D24:E24"/>
    <mergeCell ref="D31:E31"/>
    <mergeCell ref="G11:G17"/>
    <mergeCell ref="D22:E22"/>
    <mergeCell ref="D21:E21"/>
    <mergeCell ref="F11:F17"/>
    <mergeCell ref="D20:E20"/>
    <mergeCell ref="D19:E19"/>
    <mergeCell ref="D25:E25"/>
    <mergeCell ref="D35:E35"/>
    <mergeCell ref="D45:E45"/>
    <mergeCell ref="A1:D1"/>
    <mergeCell ref="A2:D2"/>
    <mergeCell ref="A4:D4"/>
    <mergeCell ref="A6:B6"/>
    <mergeCell ref="C6:E6"/>
    <mergeCell ref="A10:D10"/>
    <mergeCell ref="D28:E28"/>
    <mergeCell ref="D39:E39"/>
    <mergeCell ref="D32:E32"/>
    <mergeCell ref="D41:E41"/>
    <mergeCell ref="D52:E52"/>
    <mergeCell ref="B7:E7"/>
    <mergeCell ref="C11:C17"/>
    <mergeCell ref="D11:E17"/>
    <mergeCell ref="D23:E23"/>
    <mergeCell ref="D49:E49"/>
    <mergeCell ref="D37:E37"/>
    <mergeCell ref="D51:E51"/>
  </mergeCells>
  <conditionalFormatting sqref="G19:G26 G40 G46:G50 G56 G37 G33 G30:G31 G42:G44">
    <cfRule type="cellIs" priority="19" dxfId="40" operator="equal" stopIfTrue="1">
      <formula>0</formula>
    </cfRule>
  </conditionalFormatting>
  <conditionalFormatting sqref="G34">
    <cfRule type="cellIs" priority="18" dxfId="40" operator="equal" stopIfTrue="1">
      <formula>0</formula>
    </cfRule>
  </conditionalFormatting>
  <conditionalFormatting sqref="G38">
    <cfRule type="cellIs" priority="17" dxfId="40" operator="equal" stopIfTrue="1">
      <formula>0</formula>
    </cfRule>
  </conditionalFormatting>
  <conditionalFormatting sqref="G39">
    <cfRule type="cellIs" priority="16" dxfId="40" operator="equal" stopIfTrue="1">
      <formula>0</formula>
    </cfRule>
  </conditionalFormatting>
  <conditionalFormatting sqref="G45">
    <cfRule type="cellIs" priority="15" dxfId="40" operator="equal" stopIfTrue="1">
      <formula>0</formula>
    </cfRule>
  </conditionalFormatting>
  <conditionalFormatting sqref="G52">
    <cfRule type="cellIs" priority="14" dxfId="40" operator="equal" stopIfTrue="1">
      <formula>0</formula>
    </cfRule>
  </conditionalFormatting>
  <conditionalFormatting sqref="G54">
    <cfRule type="cellIs" priority="13" dxfId="40" operator="equal" stopIfTrue="1">
      <formula>0</formula>
    </cfRule>
  </conditionalFormatting>
  <conditionalFormatting sqref="G55">
    <cfRule type="cellIs" priority="12" dxfId="40" operator="equal" stopIfTrue="1">
      <formula>0</formula>
    </cfRule>
  </conditionalFormatting>
  <conditionalFormatting sqref="G27">
    <cfRule type="cellIs" priority="11" dxfId="40" operator="equal" stopIfTrue="1">
      <formula>0</formula>
    </cfRule>
  </conditionalFormatting>
  <conditionalFormatting sqref="G53">
    <cfRule type="cellIs" priority="10" dxfId="40" operator="equal" stopIfTrue="1">
      <formula>0</formula>
    </cfRule>
  </conditionalFormatting>
  <conditionalFormatting sqref="G51">
    <cfRule type="cellIs" priority="9" dxfId="40" operator="equal" stopIfTrue="1">
      <formula>0</formula>
    </cfRule>
  </conditionalFormatting>
  <conditionalFormatting sqref="G35">
    <cfRule type="cellIs" priority="8" dxfId="40" operator="equal" stopIfTrue="1">
      <formula>0</formula>
    </cfRule>
  </conditionalFormatting>
  <conditionalFormatting sqref="G28">
    <cfRule type="cellIs" priority="7" dxfId="40" operator="equal" stopIfTrue="1">
      <formula>0</formula>
    </cfRule>
  </conditionalFormatting>
  <conditionalFormatting sqref="G29">
    <cfRule type="cellIs" priority="6" dxfId="40" operator="equal" stopIfTrue="1">
      <formula>0</formula>
    </cfRule>
  </conditionalFormatting>
  <conditionalFormatting sqref="G32">
    <cfRule type="cellIs" priority="4" dxfId="40" operator="equal" stopIfTrue="1">
      <formula>0</formula>
    </cfRule>
  </conditionalFormatting>
  <conditionalFormatting sqref="G41">
    <cfRule type="cellIs" priority="3" dxfId="40" operator="equal" stopIfTrue="1">
      <formula>0</formula>
    </cfRule>
  </conditionalFormatting>
  <conditionalFormatting sqref="G36">
    <cfRule type="cellIs" priority="1" dxfId="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22"/>
  <sheetViews>
    <sheetView showGridLines="0" zoomScalePageLayoutView="0" workbookViewId="0" topLeftCell="A12">
      <selection activeCell="F17" sqref="F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16" t="s">
        <v>20</v>
      </c>
      <c r="B2" s="116"/>
      <c r="C2" s="116"/>
      <c r="D2" s="116"/>
      <c r="E2" s="116"/>
      <c r="F2" s="36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17" t="s">
        <v>4</v>
      </c>
      <c r="B4" s="81" t="s">
        <v>10</v>
      </c>
      <c r="C4" s="120" t="s">
        <v>24</v>
      </c>
      <c r="D4" s="121"/>
      <c r="E4" s="97" t="s">
        <v>16</v>
      </c>
      <c r="F4" s="128" t="s">
        <v>11</v>
      </c>
      <c r="G4" s="94" t="s">
        <v>14</v>
      </c>
    </row>
    <row r="5" spans="1:7" ht="5.25" customHeight="1">
      <c r="A5" s="118"/>
      <c r="B5" s="82"/>
      <c r="C5" s="122"/>
      <c r="D5" s="123"/>
      <c r="E5" s="98"/>
      <c r="F5" s="129"/>
      <c r="G5" s="95"/>
    </row>
    <row r="6" spans="1:7" ht="9" customHeight="1">
      <c r="A6" s="118"/>
      <c r="B6" s="82"/>
      <c r="C6" s="122"/>
      <c r="D6" s="123"/>
      <c r="E6" s="98"/>
      <c r="F6" s="129"/>
      <c r="G6" s="95"/>
    </row>
    <row r="7" spans="1:7" ht="6" customHeight="1">
      <c r="A7" s="118"/>
      <c r="B7" s="82"/>
      <c r="C7" s="122"/>
      <c r="D7" s="123"/>
      <c r="E7" s="98"/>
      <c r="F7" s="129"/>
      <c r="G7" s="95"/>
    </row>
    <row r="8" spans="1:7" ht="6" customHeight="1">
      <c r="A8" s="118"/>
      <c r="B8" s="82"/>
      <c r="C8" s="122"/>
      <c r="D8" s="123"/>
      <c r="E8" s="98"/>
      <c r="F8" s="129"/>
      <c r="G8" s="95"/>
    </row>
    <row r="9" spans="1:7" ht="10.5" customHeight="1">
      <c r="A9" s="118"/>
      <c r="B9" s="82"/>
      <c r="C9" s="122"/>
      <c r="D9" s="123"/>
      <c r="E9" s="98"/>
      <c r="F9" s="129"/>
      <c r="G9" s="95"/>
    </row>
    <row r="10" spans="1:7" ht="3.75" customHeight="1" hidden="1">
      <c r="A10" s="118"/>
      <c r="B10" s="82"/>
      <c r="C10" s="122"/>
      <c r="D10" s="123"/>
      <c r="E10" s="98"/>
      <c r="F10" s="39"/>
      <c r="G10" s="48"/>
    </row>
    <row r="11" spans="1:7" ht="12.75" customHeight="1" hidden="1">
      <c r="A11" s="119"/>
      <c r="B11" s="83"/>
      <c r="C11" s="124"/>
      <c r="D11" s="125"/>
      <c r="E11" s="99"/>
      <c r="F11" s="42"/>
      <c r="G11" s="49"/>
    </row>
    <row r="12" spans="1:7" ht="13.5" customHeight="1" thickBot="1">
      <c r="A12" s="17">
        <v>1</v>
      </c>
      <c r="B12" s="18">
        <v>2</v>
      </c>
      <c r="C12" s="126">
        <v>3</v>
      </c>
      <c r="D12" s="127"/>
      <c r="E12" s="19" t="s">
        <v>1</v>
      </c>
      <c r="F12" s="40" t="s">
        <v>2</v>
      </c>
      <c r="G12" s="20" t="s">
        <v>12</v>
      </c>
    </row>
    <row r="13" spans="1:7" ht="12.75">
      <c r="A13" s="23" t="s">
        <v>46</v>
      </c>
      <c r="B13" s="24" t="s">
        <v>47</v>
      </c>
      <c r="C13" s="110" t="s">
        <v>34</v>
      </c>
      <c r="D13" s="111"/>
      <c r="E13" s="25">
        <f>E15+E74+E47+E54+E61+E100+E104+E107+E114+E120</f>
        <v>81324137.30000001</v>
      </c>
      <c r="F13" s="25">
        <f>F15+F74+F47+F54+F61+F100+F104+F114+F120+F107</f>
        <v>79307631.33000001</v>
      </c>
      <c r="G13" s="44">
        <f aca="true" t="shared" si="0" ref="G13:G24">E13-F13</f>
        <v>2016505.9699999988</v>
      </c>
    </row>
    <row r="14" spans="1:7" ht="12.75">
      <c r="A14" s="26" t="s">
        <v>48</v>
      </c>
      <c r="B14" s="27" t="s">
        <v>33</v>
      </c>
      <c r="C14" s="112" t="s">
        <v>33</v>
      </c>
      <c r="D14" s="113"/>
      <c r="E14" s="28"/>
      <c r="F14" s="47"/>
      <c r="G14" s="45">
        <f t="shared" si="0"/>
        <v>0</v>
      </c>
    </row>
    <row r="15" spans="1:7" ht="12.75">
      <c r="A15" s="23" t="s">
        <v>49</v>
      </c>
      <c r="B15" s="24" t="s">
        <v>33</v>
      </c>
      <c r="C15" s="110" t="s">
        <v>50</v>
      </c>
      <c r="D15" s="111"/>
      <c r="E15" s="25">
        <f>E19+E24+E39+E16</f>
        <v>16215227.989999998</v>
      </c>
      <c r="F15" s="25">
        <f>F19+F24+F39+F16</f>
        <v>16049824.349999998</v>
      </c>
      <c r="G15" s="44">
        <f t="shared" si="0"/>
        <v>165403.6400000006</v>
      </c>
    </row>
    <row r="16" spans="1:7" ht="33.75">
      <c r="A16" s="23" t="s">
        <v>162</v>
      </c>
      <c r="B16" s="24" t="s">
        <v>33</v>
      </c>
      <c r="C16" s="110" t="s">
        <v>163</v>
      </c>
      <c r="D16" s="111"/>
      <c r="E16" s="25">
        <f>E17+E18</f>
        <v>700000</v>
      </c>
      <c r="F16" s="25">
        <f>F17+F18</f>
        <v>689455.71</v>
      </c>
      <c r="G16" s="44">
        <f>E16-F16</f>
        <v>10544.290000000037</v>
      </c>
    </row>
    <row r="17" spans="1:7" ht="12.75">
      <c r="A17" s="26" t="s">
        <v>51</v>
      </c>
      <c r="B17" s="27" t="s">
        <v>33</v>
      </c>
      <c r="C17" s="112" t="s">
        <v>164</v>
      </c>
      <c r="D17" s="113"/>
      <c r="E17" s="28">
        <v>537634</v>
      </c>
      <c r="F17" s="28">
        <v>532718.44</v>
      </c>
      <c r="G17" s="45">
        <f>E17-F17</f>
        <v>4915.560000000056</v>
      </c>
    </row>
    <row r="18" spans="1:7" ht="12.75">
      <c r="A18" s="26" t="s">
        <v>52</v>
      </c>
      <c r="B18" s="27" t="s">
        <v>33</v>
      </c>
      <c r="C18" s="112" t="s">
        <v>165</v>
      </c>
      <c r="D18" s="113"/>
      <c r="E18" s="28">
        <v>162366</v>
      </c>
      <c r="F18" s="28">
        <v>156737.27</v>
      </c>
      <c r="G18" s="45">
        <f>E18-F18</f>
        <v>5628.7300000000105</v>
      </c>
    </row>
    <row r="19" spans="1:7" ht="45">
      <c r="A19" s="23" t="s">
        <v>61</v>
      </c>
      <c r="B19" s="24" t="s">
        <v>33</v>
      </c>
      <c r="C19" s="110" t="s">
        <v>106</v>
      </c>
      <c r="D19" s="111"/>
      <c r="E19" s="25">
        <f>E20+E23+E21+E22</f>
        <v>902000</v>
      </c>
      <c r="F19" s="25">
        <f>F20+F23+F21+F22</f>
        <v>902000</v>
      </c>
      <c r="G19" s="44">
        <f t="shared" si="0"/>
        <v>0</v>
      </c>
    </row>
    <row r="20" spans="1:7" ht="12.75">
      <c r="A20" s="26" t="s">
        <v>53</v>
      </c>
      <c r="B20" s="27" t="s">
        <v>33</v>
      </c>
      <c r="C20" s="112" t="s">
        <v>107</v>
      </c>
      <c r="D20" s="113"/>
      <c r="E20" s="28">
        <v>10600</v>
      </c>
      <c r="F20" s="28">
        <v>10600</v>
      </c>
      <c r="G20" s="45">
        <f t="shared" si="0"/>
        <v>0</v>
      </c>
    </row>
    <row r="21" spans="1:7" ht="12.75">
      <c r="A21" s="26" t="s">
        <v>57</v>
      </c>
      <c r="B21" s="27" t="s">
        <v>33</v>
      </c>
      <c r="C21" s="112" t="s">
        <v>108</v>
      </c>
      <c r="D21" s="113"/>
      <c r="E21" s="28">
        <v>762600.81</v>
      </c>
      <c r="F21" s="28">
        <v>762600.81</v>
      </c>
      <c r="G21" s="45">
        <f>E21-F21</f>
        <v>0</v>
      </c>
    </row>
    <row r="22" spans="1:7" ht="12.75">
      <c r="A22" s="26" t="s">
        <v>60</v>
      </c>
      <c r="B22" s="27" t="s">
        <v>33</v>
      </c>
      <c r="C22" s="112" t="s">
        <v>166</v>
      </c>
      <c r="D22" s="113"/>
      <c r="E22" s="28">
        <v>88799.19</v>
      </c>
      <c r="F22" s="28">
        <v>88799.19</v>
      </c>
      <c r="G22" s="45">
        <f>E22-F22</f>
        <v>0</v>
      </c>
    </row>
    <row r="23" spans="1:7" ht="22.5">
      <c r="A23" s="26" t="s">
        <v>67</v>
      </c>
      <c r="B23" s="27" t="s">
        <v>33</v>
      </c>
      <c r="C23" s="112" t="s">
        <v>208</v>
      </c>
      <c r="D23" s="113"/>
      <c r="E23" s="28">
        <v>40000</v>
      </c>
      <c r="F23" s="28">
        <v>40000</v>
      </c>
      <c r="G23" s="45">
        <f t="shared" si="0"/>
        <v>0</v>
      </c>
    </row>
    <row r="24" spans="1:7" ht="45">
      <c r="A24" s="23" t="s">
        <v>62</v>
      </c>
      <c r="B24" s="24" t="s">
        <v>33</v>
      </c>
      <c r="C24" s="110" t="s">
        <v>109</v>
      </c>
      <c r="D24" s="111"/>
      <c r="E24" s="25">
        <f>E25</f>
        <v>8619399.989999998</v>
      </c>
      <c r="F24" s="25">
        <f>F25</f>
        <v>8578859.629999999</v>
      </c>
      <c r="G24" s="44">
        <f t="shared" si="0"/>
        <v>40540.359999999404</v>
      </c>
    </row>
    <row r="25" spans="1:7" ht="12.75">
      <c r="A25" s="61" t="s">
        <v>160</v>
      </c>
      <c r="B25" s="62"/>
      <c r="C25" s="108" t="s">
        <v>161</v>
      </c>
      <c r="D25" s="109"/>
      <c r="E25" s="63">
        <f>E28+E29+E30+E31+E33+E34+E35+E36+E37+E27+E26+E32+E38</f>
        <v>8619399.989999998</v>
      </c>
      <c r="F25" s="63">
        <f>F28+F29+F30+F31+F33+F34+F35+F36+F37+F27+F26+F32+F38</f>
        <v>8578859.629999999</v>
      </c>
      <c r="G25" s="59">
        <f aca="true" t="shared" si="1" ref="G25:G47">E25-F25</f>
        <v>40540.359999999404</v>
      </c>
    </row>
    <row r="26" spans="1:7" ht="12.75">
      <c r="A26" s="26" t="s">
        <v>51</v>
      </c>
      <c r="B26" s="27" t="s">
        <v>33</v>
      </c>
      <c r="C26" s="112" t="s">
        <v>110</v>
      </c>
      <c r="D26" s="113"/>
      <c r="E26" s="28">
        <v>3950000</v>
      </c>
      <c r="F26" s="28">
        <v>3949994.92</v>
      </c>
      <c r="G26" s="45">
        <f>E26-F26</f>
        <v>5.080000000074506</v>
      </c>
    </row>
    <row r="27" spans="1:7" ht="12.75">
      <c r="A27" s="26" t="s">
        <v>203</v>
      </c>
      <c r="B27" s="27" t="s">
        <v>33</v>
      </c>
      <c r="C27" s="112" t="s">
        <v>186</v>
      </c>
      <c r="D27" s="113"/>
      <c r="E27" s="28">
        <v>600</v>
      </c>
      <c r="F27" s="28">
        <v>600</v>
      </c>
      <c r="G27" s="45">
        <f t="shared" si="1"/>
        <v>0</v>
      </c>
    </row>
    <row r="28" spans="1:7" ht="12.75">
      <c r="A28" s="26" t="s">
        <v>52</v>
      </c>
      <c r="B28" s="27" t="s">
        <v>33</v>
      </c>
      <c r="C28" s="112" t="s">
        <v>111</v>
      </c>
      <c r="D28" s="113"/>
      <c r="E28" s="28">
        <v>1192900</v>
      </c>
      <c r="F28" s="28">
        <v>1180262.17</v>
      </c>
      <c r="G28" s="45">
        <f t="shared" si="1"/>
        <v>12637.830000000075</v>
      </c>
    </row>
    <row r="29" spans="1:7" ht="12.75">
      <c r="A29" s="26" t="s">
        <v>53</v>
      </c>
      <c r="B29" s="27" t="s">
        <v>33</v>
      </c>
      <c r="C29" s="112" t="s">
        <v>112</v>
      </c>
      <c r="D29" s="113"/>
      <c r="E29" s="28">
        <v>137906.53</v>
      </c>
      <c r="F29" s="28">
        <v>137901.65</v>
      </c>
      <c r="G29" s="45">
        <f t="shared" si="1"/>
        <v>4.880000000004657</v>
      </c>
    </row>
    <row r="30" spans="1:7" ht="12.75">
      <c r="A30" s="26" t="s">
        <v>54</v>
      </c>
      <c r="B30" s="27" t="s">
        <v>33</v>
      </c>
      <c r="C30" s="112" t="s">
        <v>113</v>
      </c>
      <c r="D30" s="113"/>
      <c r="E30" s="28">
        <v>23850</v>
      </c>
      <c r="F30" s="28">
        <v>14212</v>
      </c>
      <c r="G30" s="45">
        <f t="shared" si="1"/>
        <v>9638</v>
      </c>
    </row>
    <row r="31" spans="1:7" ht="12.75">
      <c r="A31" s="26" t="s">
        <v>55</v>
      </c>
      <c r="B31" s="27" t="s">
        <v>33</v>
      </c>
      <c r="C31" s="112" t="s">
        <v>114</v>
      </c>
      <c r="D31" s="113"/>
      <c r="E31" s="28">
        <v>184000</v>
      </c>
      <c r="F31" s="28">
        <v>181184.21</v>
      </c>
      <c r="G31" s="45">
        <f t="shared" si="1"/>
        <v>2815.790000000008</v>
      </c>
    </row>
    <row r="32" spans="1:7" ht="12.75">
      <c r="A32" s="26" t="s">
        <v>198</v>
      </c>
      <c r="B32" s="27" t="s">
        <v>33</v>
      </c>
      <c r="C32" s="112" t="s">
        <v>187</v>
      </c>
      <c r="D32" s="113"/>
      <c r="E32" s="28">
        <v>271843.97</v>
      </c>
      <c r="F32" s="28">
        <v>271843.97</v>
      </c>
      <c r="G32" s="45">
        <f>E32-F32</f>
        <v>0</v>
      </c>
    </row>
    <row r="33" spans="1:7" ht="12.75">
      <c r="A33" s="26" t="s">
        <v>56</v>
      </c>
      <c r="B33" s="27" t="s">
        <v>33</v>
      </c>
      <c r="C33" s="112" t="s">
        <v>115</v>
      </c>
      <c r="D33" s="113"/>
      <c r="E33" s="28">
        <v>170551.48</v>
      </c>
      <c r="F33" s="28">
        <v>170551.48</v>
      </c>
      <c r="G33" s="45">
        <f t="shared" si="1"/>
        <v>0</v>
      </c>
    </row>
    <row r="34" spans="1:7" ht="12.75">
      <c r="A34" s="26" t="s">
        <v>57</v>
      </c>
      <c r="B34" s="27" t="s">
        <v>33</v>
      </c>
      <c r="C34" s="112" t="s">
        <v>116</v>
      </c>
      <c r="D34" s="113"/>
      <c r="E34" s="28">
        <v>1356500</v>
      </c>
      <c r="F34" s="28">
        <v>1342030.17</v>
      </c>
      <c r="G34" s="45">
        <f t="shared" si="1"/>
        <v>14469.830000000075</v>
      </c>
    </row>
    <row r="35" spans="1:7" ht="12.75">
      <c r="A35" s="26" t="s">
        <v>58</v>
      </c>
      <c r="B35" s="27" t="s">
        <v>33</v>
      </c>
      <c r="C35" s="112" t="s">
        <v>117</v>
      </c>
      <c r="D35" s="113"/>
      <c r="E35" s="28">
        <v>21577.03</v>
      </c>
      <c r="F35" s="28">
        <v>20608.08</v>
      </c>
      <c r="G35" s="45">
        <f t="shared" si="1"/>
        <v>968.9499999999971</v>
      </c>
    </row>
    <row r="36" spans="1:7" ht="12.75">
      <c r="A36" s="26" t="s">
        <v>59</v>
      </c>
      <c r="B36" s="27" t="s">
        <v>33</v>
      </c>
      <c r="C36" s="112" t="s">
        <v>118</v>
      </c>
      <c r="D36" s="113"/>
      <c r="E36" s="28">
        <v>379382.6</v>
      </c>
      <c r="F36" s="28">
        <v>379382.6</v>
      </c>
      <c r="G36" s="45">
        <f t="shared" si="1"/>
        <v>0</v>
      </c>
    </row>
    <row r="37" spans="1:7" ht="12.75">
      <c r="A37" s="26" t="s">
        <v>60</v>
      </c>
      <c r="B37" s="27" t="s">
        <v>33</v>
      </c>
      <c r="C37" s="112" t="s">
        <v>119</v>
      </c>
      <c r="D37" s="113"/>
      <c r="E37" s="28">
        <v>673709.39</v>
      </c>
      <c r="F37" s="28">
        <v>673709.39</v>
      </c>
      <c r="G37" s="45">
        <f>E37-F37</f>
        <v>0</v>
      </c>
    </row>
    <row r="38" spans="1:7" ht="21">
      <c r="A38" s="61" t="s">
        <v>67</v>
      </c>
      <c r="B38" s="62" t="s">
        <v>33</v>
      </c>
      <c r="C38" s="108" t="s">
        <v>190</v>
      </c>
      <c r="D38" s="109"/>
      <c r="E38" s="63">
        <v>256578.99</v>
      </c>
      <c r="F38" s="63">
        <v>256578.99</v>
      </c>
      <c r="G38" s="64">
        <f>E38-F38</f>
        <v>0</v>
      </c>
    </row>
    <row r="39" spans="1:7" s="65" customFormat="1" ht="12.75">
      <c r="A39" s="30" t="s">
        <v>63</v>
      </c>
      <c r="B39" s="31" t="s">
        <v>33</v>
      </c>
      <c r="C39" s="114" t="s">
        <v>120</v>
      </c>
      <c r="D39" s="115"/>
      <c r="E39" s="32">
        <f>E41+E42+E43+E46+E44+E45+E40</f>
        <v>5993828</v>
      </c>
      <c r="F39" s="32">
        <f>F41+F42+F43+F46+F44+F45+F40</f>
        <v>5879509.01</v>
      </c>
      <c r="G39" s="59">
        <f t="shared" si="1"/>
        <v>114318.99000000022</v>
      </c>
    </row>
    <row r="40" spans="1:7" ht="14.25" customHeight="1">
      <c r="A40" s="26" t="s">
        <v>54</v>
      </c>
      <c r="B40" s="27" t="s">
        <v>33</v>
      </c>
      <c r="C40" s="112" t="s">
        <v>121</v>
      </c>
      <c r="D40" s="113"/>
      <c r="E40" s="28">
        <v>220000</v>
      </c>
      <c r="F40" s="28">
        <v>189900</v>
      </c>
      <c r="G40" s="45">
        <f>E40-F40</f>
        <v>30100</v>
      </c>
    </row>
    <row r="41" spans="1:7" ht="14.25" customHeight="1">
      <c r="A41" s="26" t="s">
        <v>198</v>
      </c>
      <c r="B41" s="27" t="s">
        <v>33</v>
      </c>
      <c r="C41" s="112" t="s">
        <v>252</v>
      </c>
      <c r="D41" s="113"/>
      <c r="E41" s="28">
        <v>14500</v>
      </c>
      <c r="F41" s="28">
        <v>14500</v>
      </c>
      <c r="G41" s="45">
        <f t="shared" si="1"/>
        <v>0</v>
      </c>
    </row>
    <row r="42" spans="1:7" ht="12.75">
      <c r="A42" s="26" t="s">
        <v>57</v>
      </c>
      <c r="B42" s="27" t="s">
        <v>33</v>
      </c>
      <c r="C42" s="112" t="s">
        <v>122</v>
      </c>
      <c r="D42" s="113"/>
      <c r="E42" s="28">
        <v>313375</v>
      </c>
      <c r="F42" s="28">
        <v>313375</v>
      </c>
      <c r="G42" s="45">
        <f t="shared" si="1"/>
        <v>0</v>
      </c>
    </row>
    <row r="43" spans="1:7" ht="12.75">
      <c r="A43" s="26" t="s">
        <v>58</v>
      </c>
      <c r="B43" s="27" t="s">
        <v>33</v>
      </c>
      <c r="C43" s="112" t="s">
        <v>123</v>
      </c>
      <c r="D43" s="113"/>
      <c r="E43" s="28">
        <v>214027.01</v>
      </c>
      <c r="F43" s="28">
        <v>214027.01</v>
      </c>
      <c r="G43" s="45">
        <f t="shared" si="1"/>
        <v>0</v>
      </c>
    </row>
    <row r="44" spans="1:7" ht="12.75">
      <c r="A44" s="26" t="s">
        <v>59</v>
      </c>
      <c r="B44" s="27" t="s">
        <v>33</v>
      </c>
      <c r="C44" s="112" t="s">
        <v>196</v>
      </c>
      <c r="D44" s="113"/>
      <c r="E44" s="28">
        <v>68256.99</v>
      </c>
      <c r="F44" s="28">
        <v>18160</v>
      </c>
      <c r="G44" s="45">
        <f>E44-F44</f>
        <v>50096.990000000005</v>
      </c>
    </row>
    <row r="45" spans="1:7" ht="12.75">
      <c r="A45" s="26" t="s">
        <v>60</v>
      </c>
      <c r="B45" s="27" t="s">
        <v>33</v>
      </c>
      <c r="C45" s="112" t="s">
        <v>124</v>
      </c>
      <c r="D45" s="113"/>
      <c r="E45" s="28">
        <v>163669</v>
      </c>
      <c r="F45" s="28">
        <v>129547</v>
      </c>
      <c r="G45" s="45">
        <f>E45-F45</f>
        <v>34122</v>
      </c>
    </row>
    <row r="46" spans="1:7" ht="22.5">
      <c r="A46" s="26" t="s">
        <v>235</v>
      </c>
      <c r="B46" s="27" t="s">
        <v>33</v>
      </c>
      <c r="C46" s="112" t="s">
        <v>236</v>
      </c>
      <c r="D46" s="113"/>
      <c r="E46" s="28">
        <v>5000000</v>
      </c>
      <c r="F46" s="28">
        <v>5000000</v>
      </c>
      <c r="G46" s="45">
        <f>E46-F46</f>
        <v>0</v>
      </c>
    </row>
    <row r="47" spans="1:7" ht="22.5">
      <c r="A47" s="23" t="s">
        <v>125</v>
      </c>
      <c r="B47" s="24" t="s">
        <v>33</v>
      </c>
      <c r="C47" s="110" t="s">
        <v>126</v>
      </c>
      <c r="D47" s="111"/>
      <c r="E47" s="25">
        <f>E48+E49+E50+E51+E53+E52</f>
        <v>390243</v>
      </c>
      <c r="F47" s="25">
        <f>F48+F49+F50+F51+F53+F52</f>
        <v>390243</v>
      </c>
      <c r="G47" s="44">
        <f t="shared" si="1"/>
        <v>0</v>
      </c>
    </row>
    <row r="48" spans="1:7" ht="12.75">
      <c r="A48" s="26" t="s">
        <v>51</v>
      </c>
      <c r="B48" s="27" t="s">
        <v>33</v>
      </c>
      <c r="C48" s="112" t="s">
        <v>127</v>
      </c>
      <c r="D48" s="113"/>
      <c r="E48" s="28">
        <v>270599.83</v>
      </c>
      <c r="F48" s="28">
        <v>270599.83</v>
      </c>
      <c r="G48" s="60">
        <f aca="true" t="shared" si="2" ref="G48:G59">E48-F48</f>
        <v>0</v>
      </c>
    </row>
    <row r="49" spans="1:7" ht="12.75">
      <c r="A49" s="26" t="s">
        <v>52</v>
      </c>
      <c r="B49" s="27" t="s">
        <v>33</v>
      </c>
      <c r="C49" s="112" t="s">
        <v>128</v>
      </c>
      <c r="D49" s="113"/>
      <c r="E49" s="28">
        <v>81721.17</v>
      </c>
      <c r="F49" s="28">
        <v>81721.17</v>
      </c>
      <c r="G49" s="45">
        <f t="shared" si="2"/>
        <v>0</v>
      </c>
    </row>
    <row r="50" spans="1:7" ht="12.75">
      <c r="A50" s="26" t="s">
        <v>53</v>
      </c>
      <c r="B50" s="27" t="s">
        <v>33</v>
      </c>
      <c r="C50" s="112" t="s">
        <v>129</v>
      </c>
      <c r="D50" s="113"/>
      <c r="E50" s="28">
        <v>3300</v>
      </c>
      <c r="F50" s="28">
        <v>3300</v>
      </c>
      <c r="G50" s="45">
        <f t="shared" si="2"/>
        <v>0</v>
      </c>
    </row>
    <row r="51" spans="1:7" ht="12.75">
      <c r="A51" s="26" t="s">
        <v>54</v>
      </c>
      <c r="B51" s="27" t="s">
        <v>33</v>
      </c>
      <c r="C51" s="112" t="s">
        <v>130</v>
      </c>
      <c r="D51" s="113"/>
      <c r="E51" s="28">
        <v>3640</v>
      </c>
      <c r="F51" s="28">
        <v>3640</v>
      </c>
      <c r="G51" s="45">
        <f t="shared" si="2"/>
        <v>0</v>
      </c>
    </row>
    <row r="52" spans="1:7" ht="12.75">
      <c r="A52" s="26" t="s">
        <v>59</v>
      </c>
      <c r="B52" s="27"/>
      <c r="C52" s="112" t="s">
        <v>239</v>
      </c>
      <c r="D52" s="113"/>
      <c r="E52" s="28">
        <v>1268.95</v>
      </c>
      <c r="F52" s="28">
        <v>1268.95</v>
      </c>
      <c r="G52" s="45">
        <f t="shared" si="2"/>
        <v>0</v>
      </c>
    </row>
    <row r="53" spans="1:7" ht="12.75">
      <c r="A53" s="26" t="s">
        <v>60</v>
      </c>
      <c r="B53" s="27" t="s">
        <v>33</v>
      </c>
      <c r="C53" s="112" t="s">
        <v>131</v>
      </c>
      <c r="D53" s="113"/>
      <c r="E53" s="28">
        <v>29713.05</v>
      </c>
      <c r="F53" s="28">
        <v>29713.05</v>
      </c>
      <c r="G53" s="45">
        <f t="shared" si="2"/>
        <v>0</v>
      </c>
    </row>
    <row r="54" spans="1:7" ht="45">
      <c r="A54" s="23" t="s">
        <v>132</v>
      </c>
      <c r="B54" s="24" t="s">
        <v>33</v>
      </c>
      <c r="C54" s="110" t="s">
        <v>133</v>
      </c>
      <c r="D54" s="111"/>
      <c r="E54" s="25">
        <f>E55+E59</f>
        <v>750000</v>
      </c>
      <c r="F54" s="25">
        <f>F55+F59</f>
        <v>695801.3</v>
      </c>
      <c r="G54" s="45">
        <f t="shared" si="2"/>
        <v>54198.69999999995</v>
      </c>
    </row>
    <row r="55" spans="1:7" s="66" customFormat="1" ht="21">
      <c r="A55" s="61" t="s">
        <v>168</v>
      </c>
      <c r="B55" s="62" t="s">
        <v>33</v>
      </c>
      <c r="C55" s="108" t="s">
        <v>167</v>
      </c>
      <c r="D55" s="109"/>
      <c r="E55" s="63">
        <f>E56+E58+E57</f>
        <v>750000</v>
      </c>
      <c r="F55" s="63">
        <f>F56+F58+F57</f>
        <v>695801.3</v>
      </c>
      <c r="G55" s="64">
        <f t="shared" si="2"/>
        <v>54198.69999999995</v>
      </c>
    </row>
    <row r="56" spans="1:7" ht="12.75">
      <c r="A56" s="26" t="s">
        <v>57</v>
      </c>
      <c r="B56" s="27" t="s">
        <v>33</v>
      </c>
      <c r="C56" s="112" t="s">
        <v>157</v>
      </c>
      <c r="D56" s="113"/>
      <c r="E56" s="28">
        <v>465269.2</v>
      </c>
      <c r="F56" s="28">
        <v>411070.5</v>
      </c>
      <c r="G56" s="45">
        <f t="shared" si="2"/>
        <v>54198.70000000001</v>
      </c>
    </row>
    <row r="57" spans="1:7" ht="12.75">
      <c r="A57" s="26" t="s">
        <v>59</v>
      </c>
      <c r="B57" s="27"/>
      <c r="C57" s="112" t="s">
        <v>253</v>
      </c>
      <c r="D57" s="113"/>
      <c r="E57" s="28">
        <v>126418</v>
      </c>
      <c r="F57" s="28">
        <v>126418</v>
      </c>
      <c r="G57" s="45">
        <f t="shared" si="2"/>
        <v>0</v>
      </c>
    </row>
    <row r="58" spans="1:7" ht="12.75">
      <c r="A58" s="26" t="s">
        <v>60</v>
      </c>
      <c r="B58" s="27" t="s">
        <v>33</v>
      </c>
      <c r="C58" s="112" t="s">
        <v>197</v>
      </c>
      <c r="D58" s="113"/>
      <c r="E58" s="28">
        <v>158312.8</v>
      </c>
      <c r="F58" s="28">
        <v>158312.8</v>
      </c>
      <c r="G58" s="45">
        <f t="shared" si="2"/>
        <v>0</v>
      </c>
    </row>
    <row r="59" spans="1:7" s="66" customFormat="1" ht="12.75">
      <c r="A59" s="61" t="s">
        <v>169</v>
      </c>
      <c r="B59" s="62" t="s">
        <v>33</v>
      </c>
      <c r="C59" s="108" t="s">
        <v>170</v>
      </c>
      <c r="D59" s="109"/>
      <c r="E59" s="63">
        <f>E60</f>
        <v>0</v>
      </c>
      <c r="F59" s="63">
        <f>F60</f>
        <v>0</v>
      </c>
      <c r="G59" s="64">
        <f t="shared" si="2"/>
        <v>0</v>
      </c>
    </row>
    <row r="60" spans="1:7" ht="12.75">
      <c r="A60" s="26" t="s">
        <v>58</v>
      </c>
      <c r="B60" s="27" t="s">
        <v>33</v>
      </c>
      <c r="C60" s="112" t="s">
        <v>134</v>
      </c>
      <c r="D60" s="113"/>
      <c r="E60" s="28"/>
      <c r="F60" s="28"/>
      <c r="G60" s="60">
        <f aca="true" t="shared" si="3" ref="G60:G70">E60-F60</f>
        <v>0</v>
      </c>
    </row>
    <row r="61" spans="1:7" ht="12.75">
      <c r="A61" s="23" t="s">
        <v>173</v>
      </c>
      <c r="B61" s="24" t="s">
        <v>33</v>
      </c>
      <c r="C61" s="110" t="s">
        <v>172</v>
      </c>
      <c r="D61" s="111"/>
      <c r="E61" s="25">
        <f>E62+E70+E64</f>
        <v>7586379.140000001</v>
      </c>
      <c r="F61" s="25">
        <f>F62+F70+F64</f>
        <v>5928471.199999999</v>
      </c>
      <c r="G61" s="59">
        <f t="shared" si="3"/>
        <v>1657907.9400000013</v>
      </c>
    </row>
    <row r="62" spans="1:7" ht="12.75">
      <c r="A62" s="61" t="s">
        <v>171</v>
      </c>
      <c r="B62" s="62"/>
      <c r="C62" s="108" t="s">
        <v>174</v>
      </c>
      <c r="D62" s="109"/>
      <c r="E62" s="63">
        <f>E63</f>
        <v>75950.6</v>
      </c>
      <c r="F62" s="63">
        <f>F63</f>
        <v>17380</v>
      </c>
      <c r="G62" s="64">
        <f t="shared" si="3"/>
        <v>58570.600000000006</v>
      </c>
    </row>
    <row r="63" spans="1:7" ht="22.5">
      <c r="A63" s="26" t="s">
        <v>175</v>
      </c>
      <c r="B63" s="27" t="s">
        <v>33</v>
      </c>
      <c r="C63" s="130" t="s">
        <v>276</v>
      </c>
      <c r="D63" s="131"/>
      <c r="E63" s="28">
        <v>75950.6</v>
      </c>
      <c r="F63" s="28">
        <v>17380</v>
      </c>
      <c r="G63" s="45">
        <f t="shared" si="3"/>
        <v>58570.600000000006</v>
      </c>
    </row>
    <row r="64" spans="1:7" ht="12.75">
      <c r="A64" s="61" t="s">
        <v>241</v>
      </c>
      <c r="B64" s="27"/>
      <c r="C64" s="108" t="s">
        <v>242</v>
      </c>
      <c r="D64" s="109"/>
      <c r="E64" s="32">
        <f>E68+E66+E65+E67+E69</f>
        <v>5791678.54</v>
      </c>
      <c r="F64" s="32">
        <f>F68+F66+F65+F67+F69</f>
        <v>4308184.43</v>
      </c>
      <c r="G64" s="59">
        <f t="shared" si="3"/>
        <v>1483494.1100000003</v>
      </c>
    </row>
    <row r="65" spans="1:7" ht="12.75">
      <c r="A65" s="26" t="s">
        <v>56</v>
      </c>
      <c r="B65" s="27"/>
      <c r="C65" s="112" t="s">
        <v>250</v>
      </c>
      <c r="D65" s="113"/>
      <c r="E65" s="35">
        <v>1648141</v>
      </c>
      <c r="F65" s="28">
        <v>1098761</v>
      </c>
      <c r="G65" s="45">
        <f t="shared" si="3"/>
        <v>549380</v>
      </c>
    </row>
    <row r="66" spans="1:7" ht="12.75">
      <c r="A66" s="26" t="s">
        <v>56</v>
      </c>
      <c r="B66" s="27"/>
      <c r="C66" s="112" t="s">
        <v>251</v>
      </c>
      <c r="D66" s="113"/>
      <c r="E66" s="28">
        <v>1137117.31</v>
      </c>
      <c r="F66" s="28">
        <v>1137117.31</v>
      </c>
      <c r="G66" s="45">
        <f t="shared" si="3"/>
        <v>0</v>
      </c>
    </row>
    <row r="67" spans="1:7" ht="12.75">
      <c r="A67" s="26" t="s">
        <v>56</v>
      </c>
      <c r="B67" s="27"/>
      <c r="C67" s="112" t="s">
        <v>240</v>
      </c>
      <c r="D67" s="113"/>
      <c r="E67" s="28">
        <v>2682640.23</v>
      </c>
      <c r="F67" s="28">
        <v>1748526.12</v>
      </c>
      <c r="G67" s="45">
        <f>E67-F67</f>
        <v>934114.1099999999</v>
      </c>
    </row>
    <row r="68" spans="1:7" ht="12.75">
      <c r="A68" s="26" t="s">
        <v>57</v>
      </c>
      <c r="B68" s="27"/>
      <c r="C68" s="112" t="s">
        <v>254</v>
      </c>
      <c r="D68" s="113"/>
      <c r="E68" s="28">
        <v>314900</v>
      </c>
      <c r="F68" s="28">
        <v>314900</v>
      </c>
      <c r="G68" s="45">
        <f t="shared" si="3"/>
        <v>0</v>
      </c>
    </row>
    <row r="69" spans="1:7" ht="12.75">
      <c r="A69" s="26" t="s">
        <v>60</v>
      </c>
      <c r="B69" s="27"/>
      <c r="C69" s="112" t="s">
        <v>271</v>
      </c>
      <c r="D69" s="113"/>
      <c r="E69" s="28">
        <v>8880</v>
      </c>
      <c r="F69" s="28">
        <v>8880</v>
      </c>
      <c r="G69" s="45">
        <f>E69-F69</f>
        <v>0</v>
      </c>
    </row>
    <row r="70" spans="1:7" ht="21">
      <c r="A70" s="61" t="s">
        <v>176</v>
      </c>
      <c r="B70" s="27" t="s">
        <v>33</v>
      </c>
      <c r="C70" s="108" t="s">
        <v>202</v>
      </c>
      <c r="D70" s="109"/>
      <c r="E70" s="63">
        <f>E71+E72</f>
        <v>1718750</v>
      </c>
      <c r="F70" s="63">
        <f>F71+F73</f>
        <v>1602906.77</v>
      </c>
      <c r="G70" s="64">
        <f t="shared" si="3"/>
        <v>115843.22999999998</v>
      </c>
    </row>
    <row r="71" spans="1:7" ht="12.75">
      <c r="A71" s="26" t="s">
        <v>57</v>
      </c>
      <c r="B71" s="27" t="s">
        <v>33</v>
      </c>
      <c r="C71" s="112" t="s">
        <v>135</v>
      </c>
      <c r="D71" s="113"/>
      <c r="E71" s="28">
        <v>1234750</v>
      </c>
      <c r="F71" s="28">
        <v>1118906.77</v>
      </c>
      <c r="G71" s="45">
        <f aca="true" t="shared" si="4" ref="G71:G77">E71-F71</f>
        <v>115843.22999999998</v>
      </c>
    </row>
    <row r="72" spans="1:7" s="66" customFormat="1" ht="21">
      <c r="A72" s="61" t="s">
        <v>177</v>
      </c>
      <c r="B72" s="62" t="s">
        <v>33</v>
      </c>
      <c r="C72" s="108" t="s">
        <v>178</v>
      </c>
      <c r="D72" s="109"/>
      <c r="E72" s="63">
        <f>E73</f>
        <v>484000</v>
      </c>
      <c r="F72" s="63">
        <f>F73</f>
        <v>484000</v>
      </c>
      <c r="G72" s="64">
        <f t="shared" si="4"/>
        <v>0</v>
      </c>
    </row>
    <row r="73" spans="1:7" ht="12.75">
      <c r="A73" s="26" t="s">
        <v>57</v>
      </c>
      <c r="B73" s="27" t="s">
        <v>33</v>
      </c>
      <c r="C73" s="112" t="s">
        <v>136</v>
      </c>
      <c r="D73" s="113"/>
      <c r="E73" s="28">
        <v>484000</v>
      </c>
      <c r="F73" s="28">
        <v>484000</v>
      </c>
      <c r="G73" s="45">
        <f t="shared" si="4"/>
        <v>0</v>
      </c>
    </row>
    <row r="74" spans="1:7" ht="12.75">
      <c r="A74" s="23" t="s">
        <v>64</v>
      </c>
      <c r="B74" s="24" t="s">
        <v>33</v>
      </c>
      <c r="C74" s="110" t="s">
        <v>137</v>
      </c>
      <c r="D74" s="111"/>
      <c r="E74" s="25">
        <f>E78+E86+E75</f>
        <v>44726189.31</v>
      </c>
      <c r="F74" s="25">
        <f>F78+F86+F75</f>
        <v>44587952.32</v>
      </c>
      <c r="G74" s="44">
        <f t="shared" si="4"/>
        <v>138236.9900000021</v>
      </c>
    </row>
    <row r="75" spans="1:7" ht="12.75">
      <c r="A75" s="23" t="s">
        <v>243</v>
      </c>
      <c r="B75" s="24"/>
      <c r="C75" s="114" t="s">
        <v>244</v>
      </c>
      <c r="D75" s="115"/>
      <c r="E75" s="25">
        <f>E77+E76</f>
        <v>290079.4</v>
      </c>
      <c r="F75" s="25">
        <f>F77+F76</f>
        <v>290079.4</v>
      </c>
      <c r="G75" s="64">
        <f t="shared" si="4"/>
        <v>0</v>
      </c>
    </row>
    <row r="76" spans="1:7" ht="12.75">
      <c r="A76" s="26" t="s">
        <v>56</v>
      </c>
      <c r="B76" s="24"/>
      <c r="C76" s="112" t="s">
        <v>272</v>
      </c>
      <c r="D76" s="113"/>
      <c r="E76" s="35">
        <v>250000</v>
      </c>
      <c r="F76" s="35">
        <v>250000</v>
      </c>
      <c r="G76" s="60">
        <f t="shared" si="4"/>
        <v>0</v>
      </c>
    </row>
    <row r="77" spans="1:7" ht="22.5">
      <c r="A77" s="26" t="s">
        <v>67</v>
      </c>
      <c r="B77" s="24"/>
      <c r="C77" s="112" t="s">
        <v>255</v>
      </c>
      <c r="D77" s="113"/>
      <c r="E77" s="35">
        <v>40079.4</v>
      </c>
      <c r="F77" s="35">
        <v>40079.4</v>
      </c>
      <c r="G77" s="60">
        <f t="shared" si="4"/>
        <v>0</v>
      </c>
    </row>
    <row r="78" spans="1:7" ht="12.75">
      <c r="A78" s="23" t="s">
        <v>65</v>
      </c>
      <c r="B78" s="24" t="s">
        <v>33</v>
      </c>
      <c r="C78" s="110" t="s">
        <v>154</v>
      </c>
      <c r="D78" s="111"/>
      <c r="E78" s="25">
        <f>E80+E81+E79</f>
        <v>37453582.28</v>
      </c>
      <c r="F78" s="25">
        <f>F80+F81+F79</f>
        <v>37315739.29</v>
      </c>
      <c r="G78" s="59">
        <f aca="true" t="shared" si="5" ref="G78:G88">E78-F78</f>
        <v>137842.9900000021</v>
      </c>
    </row>
    <row r="79" spans="1:7" ht="12.75">
      <c r="A79" s="33" t="s">
        <v>56</v>
      </c>
      <c r="B79" s="24"/>
      <c r="C79" s="130" t="s">
        <v>237</v>
      </c>
      <c r="D79" s="131"/>
      <c r="E79" s="35">
        <v>16203725.7</v>
      </c>
      <c r="F79" s="35">
        <v>16203725.7</v>
      </c>
      <c r="G79" s="60">
        <f t="shared" si="5"/>
        <v>0</v>
      </c>
    </row>
    <row r="80" spans="1:7" s="66" customFormat="1" ht="33.75">
      <c r="A80" s="26" t="s">
        <v>191</v>
      </c>
      <c r="B80" s="62" t="s">
        <v>33</v>
      </c>
      <c r="C80" s="130" t="s">
        <v>192</v>
      </c>
      <c r="D80" s="131"/>
      <c r="E80" s="35">
        <v>7500000</v>
      </c>
      <c r="F80" s="67">
        <v>7500000</v>
      </c>
      <c r="G80" s="60">
        <f t="shared" si="5"/>
        <v>0</v>
      </c>
    </row>
    <row r="81" spans="1:7" s="66" customFormat="1" ht="12.75">
      <c r="A81" s="61" t="s">
        <v>180</v>
      </c>
      <c r="B81" s="62" t="s">
        <v>33</v>
      </c>
      <c r="C81" s="108" t="s">
        <v>181</v>
      </c>
      <c r="D81" s="109"/>
      <c r="E81" s="63">
        <f>E82+E83+E84+E85</f>
        <v>13749856.58</v>
      </c>
      <c r="F81" s="63">
        <f>F82+F83+F84+F85</f>
        <v>13612013.59</v>
      </c>
      <c r="G81" s="64">
        <f>E81-F81</f>
        <v>137842.99000000022</v>
      </c>
    </row>
    <row r="82" spans="1:7" ht="12.75">
      <c r="A82" s="26" t="s">
        <v>56</v>
      </c>
      <c r="B82" s="27" t="s">
        <v>33</v>
      </c>
      <c r="C82" s="112" t="s">
        <v>158</v>
      </c>
      <c r="D82" s="113"/>
      <c r="E82" s="28">
        <v>7928166.46</v>
      </c>
      <c r="F82" s="28">
        <v>7800527.23</v>
      </c>
      <c r="G82" s="45">
        <f>E82-F82</f>
        <v>127639.22999999952</v>
      </c>
    </row>
    <row r="83" spans="1:7" ht="12.75">
      <c r="A83" s="26" t="s">
        <v>57</v>
      </c>
      <c r="B83" s="27" t="s">
        <v>33</v>
      </c>
      <c r="C83" s="112" t="s">
        <v>159</v>
      </c>
      <c r="D83" s="113"/>
      <c r="E83" s="28">
        <v>125359.09</v>
      </c>
      <c r="F83" s="28">
        <v>125359.09</v>
      </c>
      <c r="G83" s="45">
        <f t="shared" si="5"/>
        <v>0</v>
      </c>
    </row>
    <row r="84" spans="1:7" ht="12.75">
      <c r="A84" s="26" t="s">
        <v>59</v>
      </c>
      <c r="B84" s="27" t="s">
        <v>33</v>
      </c>
      <c r="C84" s="112" t="s">
        <v>179</v>
      </c>
      <c r="D84" s="113"/>
      <c r="E84" s="28">
        <v>2001841.78</v>
      </c>
      <c r="F84" s="28">
        <v>2001841.78</v>
      </c>
      <c r="G84" s="45">
        <f>E84-F84</f>
        <v>0</v>
      </c>
    </row>
    <row r="85" spans="1:7" ht="12.75">
      <c r="A85" s="26" t="s">
        <v>60</v>
      </c>
      <c r="B85" s="27" t="s">
        <v>33</v>
      </c>
      <c r="C85" s="112" t="s">
        <v>138</v>
      </c>
      <c r="D85" s="113"/>
      <c r="E85" s="28">
        <v>3694489.25</v>
      </c>
      <c r="F85" s="28">
        <v>3684285.49</v>
      </c>
      <c r="G85" s="45">
        <f t="shared" si="5"/>
        <v>10203.759999999776</v>
      </c>
    </row>
    <row r="86" spans="1:7" ht="12.75">
      <c r="A86" s="23" t="s">
        <v>66</v>
      </c>
      <c r="B86" s="24" t="s">
        <v>33</v>
      </c>
      <c r="C86" s="110" t="s">
        <v>155</v>
      </c>
      <c r="D86" s="111"/>
      <c r="E86" s="25">
        <f>E87+E95+E92</f>
        <v>6982527.63</v>
      </c>
      <c r="F86" s="25">
        <f>F87+F95+F92</f>
        <v>6982133.63</v>
      </c>
      <c r="G86" s="44">
        <f t="shared" si="5"/>
        <v>394</v>
      </c>
    </row>
    <row r="87" spans="1:7" ht="12.75">
      <c r="A87" s="61" t="s">
        <v>182</v>
      </c>
      <c r="B87" s="24"/>
      <c r="C87" s="108" t="s">
        <v>183</v>
      </c>
      <c r="D87" s="109"/>
      <c r="E87" s="63">
        <f>E88+E89+E90+E91</f>
        <v>2437627.63</v>
      </c>
      <c r="F87" s="63">
        <f>F88+F89+F90+F91</f>
        <v>2437627.63</v>
      </c>
      <c r="G87" s="64">
        <f t="shared" si="5"/>
        <v>0</v>
      </c>
    </row>
    <row r="88" spans="1:7" ht="12.75">
      <c r="A88" s="26" t="s">
        <v>55</v>
      </c>
      <c r="B88" s="27" t="s">
        <v>33</v>
      </c>
      <c r="C88" s="112" t="s">
        <v>139</v>
      </c>
      <c r="D88" s="113"/>
      <c r="E88" s="28">
        <v>784830.13</v>
      </c>
      <c r="F88" s="28">
        <v>784830.13</v>
      </c>
      <c r="G88" s="45">
        <f t="shared" si="5"/>
        <v>0</v>
      </c>
    </row>
    <row r="89" spans="1:7" ht="12.75">
      <c r="A89" s="26" t="s">
        <v>56</v>
      </c>
      <c r="B89" s="27" t="s">
        <v>33</v>
      </c>
      <c r="C89" s="112" t="s">
        <v>140</v>
      </c>
      <c r="D89" s="113"/>
      <c r="E89" s="28">
        <v>1453483.88</v>
      </c>
      <c r="F89" s="28">
        <v>1453483.88</v>
      </c>
      <c r="G89" s="45">
        <f aca="true" t="shared" si="6" ref="G89:G109">E89-F89</f>
        <v>0</v>
      </c>
    </row>
    <row r="90" spans="1:7" ht="12.75">
      <c r="A90" s="26" t="s">
        <v>59</v>
      </c>
      <c r="B90" s="27" t="s">
        <v>33</v>
      </c>
      <c r="C90" s="112" t="s">
        <v>199</v>
      </c>
      <c r="D90" s="113"/>
      <c r="E90" s="28">
        <v>35520</v>
      </c>
      <c r="F90" s="28">
        <v>35520</v>
      </c>
      <c r="G90" s="45">
        <f t="shared" si="6"/>
        <v>0</v>
      </c>
    </row>
    <row r="91" spans="1:7" ht="12.75">
      <c r="A91" s="26" t="s">
        <v>60</v>
      </c>
      <c r="B91" s="27" t="s">
        <v>33</v>
      </c>
      <c r="C91" s="112" t="s">
        <v>209</v>
      </c>
      <c r="D91" s="113"/>
      <c r="E91" s="28">
        <v>163793.62</v>
      </c>
      <c r="F91" s="28">
        <v>163793.62</v>
      </c>
      <c r="G91" s="45">
        <f t="shared" si="6"/>
        <v>0</v>
      </c>
    </row>
    <row r="92" spans="1:7" ht="12.75">
      <c r="A92" s="61" t="s">
        <v>223</v>
      </c>
      <c r="B92" s="27"/>
      <c r="C92" s="114" t="s">
        <v>224</v>
      </c>
      <c r="D92" s="115"/>
      <c r="E92" s="32">
        <f>E93+E94</f>
        <v>206500</v>
      </c>
      <c r="F92" s="32">
        <f>F93+F94</f>
        <v>206500</v>
      </c>
      <c r="G92" s="44">
        <f t="shared" si="6"/>
        <v>0</v>
      </c>
    </row>
    <row r="93" spans="1:7" ht="12.75">
      <c r="A93" s="26" t="s">
        <v>56</v>
      </c>
      <c r="B93" s="27" t="s">
        <v>33</v>
      </c>
      <c r="C93" s="112" t="s">
        <v>233</v>
      </c>
      <c r="D93" s="113"/>
      <c r="E93" s="28">
        <v>195000</v>
      </c>
      <c r="F93" s="28">
        <v>195000</v>
      </c>
      <c r="G93" s="45">
        <f t="shared" si="6"/>
        <v>0</v>
      </c>
    </row>
    <row r="94" spans="1:7" ht="12.75">
      <c r="A94" s="26" t="s">
        <v>57</v>
      </c>
      <c r="B94" s="27" t="s">
        <v>33</v>
      </c>
      <c r="C94" s="112" t="s">
        <v>234</v>
      </c>
      <c r="D94" s="113"/>
      <c r="E94" s="28">
        <v>11500</v>
      </c>
      <c r="F94" s="28">
        <v>11500</v>
      </c>
      <c r="G94" s="45">
        <f t="shared" si="6"/>
        <v>0</v>
      </c>
    </row>
    <row r="95" spans="1:7" s="66" customFormat="1" ht="15" customHeight="1">
      <c r="A95" s="61" t="s">
        <v>184</v>
      </c>
      <c r="B95" s="62"/>
      <c r="C95" s="108" t="s">
        <v>185</v>
      </c>
      <c r="D95" s="109"/>
      <c r="E95" s="63">
        <f>E96+E97+E98+E99</f>
        <v>4338400</v>
      </c>
      <c r="F95" s="63">
        <f>F96+F97+F98+F99</f>
        <v>4338006</v>
      </c>
      <c r="G95" s="59">
        <f t="shared" si="6"/>
        <v>394</v>
      </c>
    </row>
    <row r="96" spans="1:7" ht="12.75">
      <c r="A96" s="26" t="s">
        <v>56</v>
      </c>
      <c r="B96" s="27" t="s">
        <v>33</v>
      </c>
      <c r="C96" s="112" t="s">
        <v>141</v>
      </c>
      <c r="D96" s="113"/>
      <c r="E96" s="28">
        <v>2734544</v>
      </c>
      <c r="F96" s="28">
        <v>2734150</v>
      </c>
      <c r="G96" s="45">
        <f t="shared" si="6"/>
        <v>394</v>
      </c>
    </row>
    <row r="97" spans="1:7" ht="11.25" customHeight="1">
      <c r="A97" s="26" t="s">
        <v>57</v>
      </c>
      <c r="B97" s="27" t="s">
        <v>33</v>
      </c>
      <c r="C97" s="112" t="s">
        <v>142</v>
      </c>
      <c r="D97" s="113"/>
      <c r="E97" s="28">
        <v>2800</v>
      </c>
      <c r="F97" s="28">
        <v>2800</v>
      </c>
      <c r="G97" s="45">
        <f t="shared" si="6"/>
        <v>0</v>
      </c>
    </row>
    <row r="98" spans="1:7" ht="11.25" customHeight="1">
      <c r="A98" s="26" t="s">
        <v>59</v>
      </c>
      <c r="B98" s="27" t="s">
        <v>33</v>
      </c>
      <c r="C98" s="112" t="s">
        <v>200</v>
      </c>
      <c r="D98" s="113"/>
      <c r="E98" s="28">
        <v>1570243</v>
      </c>
      <c r="F98" s="28">
        <v>1570243</v>
      </c>
      <c r="G98" s="45">
        <f>E98-F98</f>
        <v>0</v>
      </c>
    </row>
    <row r="99" spans="1:7" ht="11.25" customHeight="1">
      <c r="A99" s="26" t="s">
        <v>60</v>
      </c>
      <c r="B99" s="27" t="s">
        <v>33</v>
      </c>
      <c r="C99" s="112" t="s">
        <v>257</v>
      </c>
      <c r="D99" s="113"/>
      <c r="E99" s="28">
        <v>30813</v>
      </c>
      <c r="F99" s="28">
        <v>30813</v>
      </c>
      <c r="G99" s="45">
        <f>E99-F99</f>
        <v>0</v>
      </c>
    </row>
    <row r="100" spans="1:7" ht="22.5">
      <c r="A100" s="23" t="s">
        <v>143</v>
      </c>
      <c r="B100" s="24" t="s">
        <v>33</v>
      </c>
      <c r="C100" s="110" t="s">
        <v>144</v>
      </c>
      <c r="D100" s="111"/>
      <c r="E100" s="25">
        <f>E101+E103+E102</f>
        <v>292672</v>
      </c>
      <c r="F100" s="25">
        <f>F101+F103+F102</f>
        <v>291913.3</v>
      </c>
      <c r="G100" s="59">
        <f t="shared" si="6"/>
        <v>758.7000000000116</v>
      </c>
    </row>
    <row r="101" spans="1:7" ht="12.75">
      <c r="A101" s="26" t="s">
        <v>57</v>
      </c>
      <c r="B101" s="27" t="s">
        <v>33</v>
      </c>
      <c r="C101" s="112" t="s">
        <v>145</v>
      </c>
      <c r="D101" s="113"/>
      <c r="E101" s="28">
        <v>83300</v>
      </c>
      <c r="F101" s="28">
        <v>83300</v>
      </c>
      <c r="G101" s="45">
        <f t="shared" si="6"/>
        <v>0</v>
      </c>
    </row>
    <row r="102" spans="1:7" ht="12.75">
      <c r="A102" s="26" t="s">
        <v>58</v>
      </c>
      <c r="B102" s="27" t="s">
        <v>33</v>
      </c>
      <c r="C102" s="112" t="s">
        <v>146</v>
      </c>
      <c r="D102" s="113"/>
      <c r="E102" s="28">
        <v>163372</v>
      </c>
      <c r="F102" s="28">
        <v>163372</v>
      </c>
      <c r="G102" s="45">
        <f>E102-F102</f>
        <v>0</v>
      </c>
    </row>
    <row r="103" spans="1:7" ht="12.75">
      <c r="A103" s="26" t="s">
        <v>60</v>
      </c>
      <c r="B103" s="27" t="s">
        <v>33</v>
      </c>
      <c r="C103" s="112" t="s">
        <v>277</v>
      </c>
      <c r="D103" s="113"/>
      <c r="E103" s="28">
        <v>46000</v>
      </c>
      <c r="F103" s="28">
        <v>45241.3</v>
      </c>
      <c r="G103" s="45">
        <f t="shared" si="6"/>
        <v>758.6999999999971</v>
      </c>
    </row>
    <row r="104" spans="1:7" ht="12.75">
      <c r="A104" s="23" t="s">
        <v>85</v>
      </c>
      <c r="B104" s="24" t="s">
        <v>33</v>
      </c>
      <c r="C104" s="110" t="s">
        <v>147</v>
      </c>
      <c r="D104" s="111"/>
      <c r="E104" s="25">
        <f>E106+E105</f>
        <v>7360200</v>
      </c>
      <c r="F104" s="25">
        <f>F106+F105</f>
        <v>7360200</v>
      </c>
      <c r="G104" s="59">
        <f t="shared" si="6"/>
        <v>0</v>
      </c>
    </row>
    <row r="105" spans="1:7" ht="22.5">
      <c r="A105" s="26" t="s">
        <v>175</v>
      </c>
      <c r="B105" s="24"/>
      <c r="C105" s="112" t="s">
        <v>193</v>
      </c>
      <c r="D105" s="113"/>
      <c r="E105" s="35">
        <v>7000000</v>
      </c>
      <c r="F105" s="35">
        <v>7000000</v>
      </c>
      <c r="G105" s="45">
        <f t="shared" si="6"/>
        <v>0</v>
      </c>
    </row>
    <row r="106" spans="1:7" ht="22.5">
      <c r="A106" s="26" t="s">
        <v>67</v>
      </c>
      <c r="B106" s="27" t="s">
        <v>33</v>
      </c>
      <c r="C106" s="112" t="s">
        <v>148</v>
      </c>
      <c r="D106" s="113"/>
      <c r="E106" s="28">
        <v>360200</v>
      </c>
      <c r="F106" s="28">
        <v>360200</v>
      </c>
      <c r="G106" s="45">
        <f t="shared" si="6"/>
        <v>0</v>
      </c>
    </row>
    <row r="107" spans="1:7" ht="12.75">
      <c r="A107" s="23" t="s">
        <v>225</v>
      </c>
      <c r="B107" s="24" t="s">
        <v>33</v>
      </c>
      <c r="C107" s="110" t="s">
        <v>226</v>
      </c>
      <c r="D107" s="111"/>
      <c r="E107" s="32">
        <f>E108+E110</f>
        <v>1657680.18</v>
      </c>
      <c r="F107" s="32">
        <f>F108+F110</f>
        <v>1657680.18</v>
      </c>
      <c r="G107" s="59">
        <f t="shared" si="6"/>
        <v>0</v>
      </c>
    </row>
    <row r="108" spans="1:7" ht="12.75">
      <c r="A108" s="61" t="s">
        <v>227</v>
      </c>
      <c r="B108" s="27"/>
      <c r="C108" s="108" t="s">
        <v>228</v>
      </c>
      <c r="D108" s="109"/>
      <c r="E108" s="63">
        <f>E109</f>
        <v>122680.18</v>
      </c>
      <c r="F108" s="63">
        <f>F109</f>
        <v>122680.18</v>
      </c>
      <c r="G108" s="59">
        <f t="shared" si="6"/>
        <v>0</v>
      </c>
    </row>
    <row r="109" spans="1:7" ht="24" customHeight="1">
      <c r="A109" s="26" t="s">
        <v>230</v>
      </c>
      <c r="B109" s="27"/>
      <c r="C109" s="112" t="s">
        <v>228</v>
      </c>
      <c r="D109" s="113"/>
      <c r="E109" s="28">
        <v>122680.18</v>
      </c>
      <c r="F109" s="28">
        <v>122680.18</v>
      </c>
      <c r="G109" s="60">
        <f t="shared" si="6"/>
        <v>0</v>
      </c>
    </row>
    <row r="110" spans="1:7" ht="12.75">
      <c r="A110" s="61" t="s">
        <v>229</v>
      </c>
      <c r="B110" s="62" t="s">
        <v>33</v>
      </c>
      <c r="C110" s="108" t="s">
        <v>149</v>
      </c>
      <c r="D110" s="109"/>
      <c r="E110" s="63">
        <f>E113+E111+E112</f>
        <v>1535000</v>
      </c>
      <c r="F110" s="63">
        <f>F113+F111+F112</f>
        <v>1535000</v>
      </c>
      <c r="G110" s="64">
        <f aca="true" t="shared" si="7" ref="G110:G122">E110-F110</f>
        <v>0</v>
      </c>
    </row>
    <row r="111" spans="1:7" ht="12.75">
      <c r="A111" s="26" t="s">
        <v>57</v>
      </c>
      <c r="B111" s="27" t="s">
        <v>33</v>
      </c>
      <c r="C111" s="112" t="s">
        <v>150</v>
      </c>
      <c r="D111" s="113"/>
      <c r="E111" s="28">
        <v>98000</v>
      </c>
      <c r="F111" s="28">
        <v>98000</v>
      </c>
      <c r="G111" s="45">
        <f t="shared" si="7"/>
        <v>0</v>
      </c>
    </row>
    <row r="112" spans="1:7" ht="12.75">
      <c r="A112" s="26" t="s">
        <v>201</v>
      </c>
      <c r="B112" s="27" t="s">
        <v>33</v>
      </c>
      <c r="C112" s="112" t="s">
        <v>256</v>
      </c>
      <c r="D112" s="113"/>
      <c r="E112" s="28">
        <v>1200000</v>
      </c>
      <c r="F112" s="28">
        <v>1200000</v>
      </c>
      <c r="G112" s="45">
        <f>E112-F112</f>
        <v>0</v>
      </c>
    </row>
    <row r="113" spans="1:7" ht="12.75">
      <c r="A113" s="26" t="s">
        <v>201</v>
      </c>
      <c r="B113" s="27" t="s">
        <v>33</v>
      </c>
      <c r="C113" s="112" t="s">
        <v>232</v>
      </c>
      <c r="D113" s="113"/>
      <c r="E113" s="28">
        <v>237000</v>
      </c>
      <c r="F113" s="28">
        <v>237000</v>
      </c>
      <c r="G113" s="45">
        <f t="shared" si="7"/>
        <v>0</v>
      </c>
    </row>
    <row r="114" spans="1:7" ht="22.5">
      <c r="A114" s="23" t="s">
        <v>151</v>
      </c>
      <c r="B114" s="24" t="s">
        <v>33</v>
      </c>
      <c r="C114" s="110" t="s">
        <v>152</v>
      </c>
      <c r="D114" s="111"/>
      <c r="E114" s="25">
        <f>E117+E119+E116+E115+E118</f>
        <v>245545.68</v>
      </c>
      <c r="F114" s="25">
        <f>F117+F119+F116+F115+F118</f>
        <v>245545.68</v>
      </c>
      <c r="G114" s="59">
        <f t="shared" si="7"/>
        <v>0</v>
      </c>
    </row>
    <row r="115" spans="1:7" ht="12.75">
      <c r="A115" s="26" t="s">
        <v>54</v>
      </c>
      <c r="B115" s="27" t="s">
        <v>33</v>
      </c>
      <c r="C115" s="112" t="s">
        <v>278</v>
      </c>
      <c r="D115" s="113"/>
      <c r="E115" s="28">
        <v>9500</v>
      </c>
      <c r="F115" s="28">
        <v>9500</v>
      </c>
      <c r="G115" s="60">
        <f>E115-F115</f>
        <v>0</v>
      </c>
    </row>
    <row r="116" spans="1:7" ht="12.75">
      <c r="A116" s="26" t="s">
        <v>57</v>
      </c>
      <c r="B116" s="27" t="s">
        <v>33</v>
      </c>
      <c r="C116" s="112" t="s">
        <v>231</v>
      </c>
      <c r="D116" s="113"/>
      <c r="E116" s="28">
        <v>21500</v>
      </c>
      <c r="F116" s="28">
        <v>21500</v>
      </c>
      <c r="G116" s="60">
        <f t="shared" si="7"/>
        <v>0</v>
      </c>
    </row>
    <row r="117" spans="1:7" ht="12.75">
      <c r="A117" s="26" t="s">
        <v>58</v>
      </c>
      <c r="B117" s="27" t="s">
        <v>33</v>
      </c>
      <c r="C117" s="112" t="s">
        <v>156</v>
      </c>
      <c r="D117" s="113"/>
      <c r="E117" s="28">
        <v>15485.68</v>
      </c>
      <c r="F117" s="28">
        <v>15485.68</v>
      </c>
      <c r="G117" s="60">
        <f t="shared" si="7"/>
        <v>0</v>
      </c>
    </row>
    <row r="118" spans="1:7" ht="12.75">
      <c r="A118" s="26" t="s">
        <v>59</v>
      </c>
      <c r="B118" s="27"/>
      <c r="C118" s="112" t="s">
        <v>279</v>
      </c>
      <c r="D118" s="113"/>
      <c r="E118" s="28">
        <v>44000</v>
      </c>
      <c r="F118" s="28">
        <v>44000</v>
      </c>
      <c r="G118" s="60"/>
    </row>
    <row r="119" spans="1:7" ht="12.75">
      <c r="A119" s="26" t="s">
        <v>60</v>
      </c>
      <c r="B119" s="27" t="s">
        <v>33</v>
      </c>
      <c r="C119" s="112" t="s">
        <v>153</v>
      </c>
      <c r="D119" s="113"/>
      <c r="E119" s="28">
        <v>155060</v>
      </c>
      <c r="F119" s="28">
        <v>155060</v>
      </c>
      <c r="G119" s="60">
        <f t="shared" si="7"/>
        <v>0</v>
      </c>
    </row>
    <row r="120" spans="1:7" ht="22.5">
      <c r="A120" s="23" t="s">
        <v>218</v>
      </c>
      <c r="B120" s="27"/>
      <c r="C120" s="110" t="s">
        <v>219</v>
      </c>
      <c r="D120" s="111"/>
      <c r="E120" s="32">
        <f>E121</f>
        <v>2100000</v>
      </c>
      <c r="F120" s="32">
        <f>F121</f>
        <v>2100000</v>
      </c>
      <c r="G120" s="59">
        <f t="shared" si="7"/>
        <v>0</v>
      </c>
    </row>
    <row r="121" spans="1:7" ht="22.5">
      <c r="A121" s="26" t="s">
        <v>175</v>
      </c>
      <c r="B121" s="27"/>
      <c r="C121" s="130" t="s">
        <v>220</v>
      </c>
      <c r="D121" s="131"/>
      <c r="E121" s="28">
        <v>2100000</v>
      </c>
      <c r="F121" s="28">
        <v>2100000</v>
      </c>
      <c r="G121" s="60">
        <f t="shared" si="7"/>
        <v>0</v>
      </c>
    </row>
    <row r="122" spans="1:7" ht="12.75">
      <c r="A122" s="23" t="s">
        <v>68</v>
      </c>
      <c r="B122" s="24" t="s">
        <v>69</v>
      </c>
      <c r="C122" s="110" t="s">
        <v>34</v>
      </c>
      <c r="D122" s="111"/>
      <c r="E122" s="69">
        <f>'Доходы 1'!D19-Расходы1!E13</f>
        <v>-4888504.020000011</v>
      </c>
      <c r="F122" s="41">
        <f>'Доходы 1'!F19-Расходы1!F13</f>
        <v>-540245.5499999821</v>
      </c>
      <c r="G122" s="59">
        <f t="shared" si="7"/>
        <v>-4348258.470000029</v>
      </c>
    </row>
  </sheetData>
  <sheetProtection/>
  <mergeCells count="118">
    <mergeCell ref="C117:D117"/>
    <mergeCell ref="C113:D113"/>
    <mergeCell ref="C104:D104"/>
    <mergeCell ref="C77:D77"/>
    <mergeCell ref="C75:D75"/>
    <mergeCell ref="C56:D56"/>
    <mergeCell ref="C58:D58"/>
    <mergeCell ref="C66:D66"/>
    <mergeCell ref="C63:D63"/>
    <mergeCell ref="C62:D62"/>
    <mergeCell ref="C118:D118"/>
    <mergeCell ref="C79:D79"/>
    <mergeCell ref="C74:D74"/>
    <mergeCell ref="C73:D73"/>
    <mergeCell ref="C116:D116"/>
    <mergeCell ref="C49:D49"/>
    <mergeCell ref="C50:D50"/>
    <mergeCell ref="C88:D88"/>
    <mergeCell ref="C85:D85"/>
    <mergeCell ref="C80:D80"/>
    <mergeCell ref="C51:D51"/>
    <mergeCell ref="C54:D54"/>
    <mergeCell ref="C68:D68"/>
    <mergeCell ref="C64:D64"/>
    <mergeCell ref="C47:D47"/>
    <mergeCell ref="C57:D57"/>
    <mergeCell ref="C48:D48"/>
    <mergeCell ref="C39:D39"/>
    <mergeCell ref="C41:D41"/>
    <mergeCell ref="C36:D36"/>
    <mergeCell ref="C35:D35"/>
    <mergeCell ref="C42:D42"/>
    <mergeCell ref="C43:D43"/>
    <mergeCell ref="C44:D44"/>
    <mergeCell ref="C45:D45"/>
    <mergeCell ref="C122:D122"/>
    <mergeCell ref="C103:D103"/>
    <mergeCell ref="C101:D101"/>
    <mergeCell ref="C114:D114"/>
    <mergeCell ref="C110:D110"/>
    <mergeCell ref="C119:D119"/>
    <mergeCell ref="C120:D120"/>
    <mergeCell ref="C121:D121"/>
    <mergeCell ref="C102:D102"/>
    <mergeCell ref="C115:D115"/>
    <mergeCell ref="C87:D87"/>
    <mergeCell ref="C34:D34"/>
    <mergeCell ref="C33:D33"/>
    <mergeCell ref="C38:D38"/>
    <mergeCell ref="C46:D46"/>
    <mergeCell ref="C52:D52"/>
    <mergeCell ref="C37:D37"/>
    <mergeCell ref="C83:D83"/>
    <mergeCell ref="C82:D82"/>
    <mergeCell ref="C71:D71"/>
    <mergeCell ref="C94:D94"/>
    <mergeCell ref="C96:D96"/>
    <mergeCell ref="C100:D100"/>
    <mergeCell ref="C108:D108"/>
    <mergeCell ref="C107:D107"/>
    <mergeCell ref="C97:D97"/>
    <mergeCell ref="C91:D91"/>
    <mergeCell ref="C93:D93"/>
    <mergeCell ref="C22:D22"/>
    <mergeCell ref="C23:D23"/>
    <mergeCell ref="C78:D78"/>
    <mergeCell ref="C90:D90"/>
    <mergeCell ref="C89:D89"/>
    <mergeCell ref="C112:D112"/>
    <mergeCell ref="C98:D98"/>
    <mergeCell ref="C111:D111"/>
    <mergeCell ref="C76:D76"/>
    <mergeCell ref="C95:D95"/>
    <mergeCell ref="G4:G9"/>
    <mergeCell ref="C12:D12"/>
    <mergeCell ref="C14:D14"/>
    <mergeCell ref="C13:D13"/>
    <mergeCell ref="F4:F9"/>
    <mergeCell ref="C21:D21"/>
    <mergeCell ref="C18:D18"/>
    <mergeCell ref="C19:D19"/>
    <mergeCell ref="C16:D16"/>
    <mergeCell ref="C92:D92"/>
    <mergeCell ref="C105:D105"/>
    <mergeCell ref="C106:D106"/>
    <mergeCell ref="C109:D109"/>
    <mergeCell ref="A2:E2"/>
    <mergeCell ref="A4:A11"/>
    <mergeCell ref="B4:B11"/>
    <mergeCell ref="C4:D11"/>
    <mergeCell ref="E4:E11"/>
    <mergeCell ref="C17:D17"/>
    <mergeCell ref="C25:D25"/>
    <mergeCell ref="C24:D24"/>
    <mergeCell ref="C29:D29"/>
    <mergeCell ref="C20:D20"/>
    <mergeCell ref="C60:D60"/>
    <mergeCell ref="C53:D53"/>
    <mergeCell ref="C55:D55"/>
    <mergeCell ref="C40:D40"/>
    <mergeCell ref="C27:D27"/>
    <mergeCell ref="C28:D28"/>
    <mergeCell ref="C99:D99"/>
    <mergeCell ref="C84:D84"/>
    <mergeCell ref="C86:D86"/>
    <mergeCell ref="C69:D69"/>
    <mergeCell ref="C15:D15"/>
    <mergeCell ref="C26:D26"/>
    <mergeCell ref="C32:D32"/>
    <mergeCell ref="C31:D31"/>
    <mergeCell ref="C30:D30"/>
    <mergeCell ref="C67:D67"/>
    <mergeCell ref="C70:D70"/>
    <mergeCell ref="C61:D61"/>
    <mergeCell ref="C59:D59"/>
    <mergeCell ref="C65:D65"/>
    <mergeCell ref="C81:D81"/>
    <mergeCell ref="C72:D72"/>
  </mergeCells>
  <conditionalFormatting sqref="F14 G13:G21 G23:G39 E122:G122 G117:G118 G94:G97 G68 G41:G44 G77:G89 G113:G114 G100:G101 G70:G75 G103:G111 G46:G65">
    <cfRule type="cellIs" priority="23" dxfId="40" operator="equal" stopIfTrue="1">
      <formula>0</formula>
    </cfRule>
  </conditionalFormatting>
  <conditionalFormatting sqref="G22">
    <cfRule type="cellIs" priority="22" dxfId="40" operator="equal" stopIfTrue="1">
      <formula>0</formula>
    </cfRule>
  </conditionalFormatting>
  <conditionalFormatting sqref="G90">
    <cfRule type="cellIs" priority="21" dxfId="40" operator="equal" stopIfTrue="1">
      <formula>0</formula>
    </cfRule>
  </conditionalFormatting>
  <conditionalFormatting sqref="G119">
    <cfRule type="cellIs" priority="20" dxfId="40" operator="equal" stopIfTrue="1">
      <formula>0</formula>
    </cfRule>
  </conditionalFormatting>
  <conditionalFormatting sqref="G121">
    <cfRule type="cellIs" priority="19" dxfId="40" operator="equal" stopIfTrue="1">
      <formula>0</formula>
    </cfRule>
  </conditionalFormatting>
  <conditionalFormatting sqref="G120">
    <cfRule type="cellIs" priority="18" dxfId="40" operator="equal" stopIfTrue="1">
      <formula>0</formula>
    </cfRule>
  </conditionalFormatting>
  <conditionalFormatting sqref="G91">
    <cfRule type="cellIs" priority="17" dxfId="40" operator="equal" stopIfTrue="1">
      <formula>0</formula>
    </cfRule>
  </conditionalFormatting>
  <conditionalFormatting sqref="G93">
    <cfRule type="cellIs" priority="16" dxfId="40" operator="equal" stopIfTrue="1">
      <formula>0</formula>
    </cfRule>
  </conditionalFormatting>
  <conditionalFormatting sqref="G92">
    <cfRule type="cellIs" priority="15" dxfId="40" operator="equal" stopIfTrue="1">
      <formula>0</formula>
    </cfRule>
  </conditionalFormatting>
  <conditionalFormatting sqref="G116">
    <cfRule type="cellIs" priority="14" dxfId="40" operator="equal" stopIfTrue="1">
      <formula>0</formula>
    </cfRule>
  </conditionalFormatting>
  <conditionalFormatting sqref="G45">
    <cfRule type="cellIs" priority="13" dxfId="40" operator="equal" stopIfTrue="1">
      <formula>0</formula>
    </cfRule>
  </conditionalFormatting>
  <conditionalFormatting sqref="G66">
    <cfRule type="cellIs" priority="11" dxfId="40" operator="equal" stopIfTrue="1">
      <formula>0</formula>
    </cfRule>
  </conditionalFormatting>
  <conditionalFormatting sqref="G40">
    <cfRule type="cellIs" priority="10" dxfId="40" operator="equal" stopIfTrue="1">
      <formula>0</formula>
    </cfRule>
  </conditionalFormatting>
  <conditionalFormatting sqref="G67">
    <cfRule type="cellIs" priority="9" dxfId="40" operator="equal" stopIfTrue="1">
      <formula>0</formula>
    </cfRule>
  </conditionalFormatting>
  <conditionalFormatting sqref="G76">
    <cfRule type="cellIs" priority="8" dxfId="40" operator="equal" stopIfTrue="1">
      <formula>0</formula>
    </cfRule>
  </conditionalFormatting>
  <conditionalFormatting sqref="G112">
    <cfRule type="cellIs" priority="7" dxfId="40" operator="equal" stopIfTrue="1">
      <formula>0</formula>
    </cfRule>
  </conditionalFormatting>
  <conditionalFormatting sqref="G98">
    <cfRule type="cellIs" priority="6" dxfId="40" operator="equal" stopIfTrue="1">
      <formula>0</formula>
    </cfRule>
  </conditionalFormatting>
  <conditionalFormatting sqref="G99">
    <cfRule type="cellIs" priority="5" dxfId="40" operator="equal" stopIfTrue="1">
      <formula>0</formula>
    </cfRule>
  </conditionalFormatting>
  <conditionalFormatting sqref="G69">
    <cfRule type="cellIs" priority="4" dxfId="40" operator="equal" stopIfTrue="1">
      <formula>0</formula>
    </cfRule>
  </conditionalFormatting>
  <conditionalFormatting sqref="G102">
    <cfRule type="cellIs" priority="2" dxfId="40" operator="equal" stopIfTrue="1">
      <formula>0</formula>
    </cfRule>
  </conditionalFormatting>
  <conditionalFormatting sqref="G115">
    <cfRule type="cellIs" priority="1" dxfId="40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39"/>
  <sheetViews>
    <sheetView showGridLines="0" tabSelected="1" zoomScalePageLayoutView="0" workbookViewId="0" topLeftCell="A4">
      <selection activeCell="A39" sqref="A3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6" t="s">
        <v>18</v>
      </c>
      <c r="B1" s="136"/>
      <c r="C1" s="136"/>
      <c r="D1" s="136"/>
      <c r="E1" s="136"/>
      <c r="F1" s="136"/>
    </row>
    <row r="2" spans="1:6" ht="12.75" customHeight="1">
      <c r="A2" s="116" t="s">
        <v>21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81" t="s">
        <v>10</v>
      </c>
      <c r="C4" s="120" t="s">
        <v>25</v>
      </c>
      <c r="D4" s="97" t="s">
        <v>16</v>
      </c>
      <c r="E4" s="97" t="s">
        <v>11</v>
      </c>
      <c r="F4" s="94" t="s">
        <v>14</v>
      </c>
    </row>
    <row r="5" spans="1:6" ht="4.5" customHeight="1">
      <c r="A5" s="104"/>
      <c r="B5" s="82"/>
      <c r="C5" s="122"/>
      <c r="D5" s="98"/>
      <c r="E5" s="98"/>
      <c r="F5" s="95"/>
    </row>
    <row r="6" spans="1:6" ht="6" customHeight="1">
      <c r="A6" s="104"/>
      <c r="B6" s="82"/>
      <c r="C6" s="122"/>
      <c r="D6" s="98"/>
      <c r="E6" s="98"/>
      <c r="F6" s="95"/>
    </row>
    <row r="7" spans="1:6" ht="4.5" customHeight="1">
      <c r="A7" s="104"/>
      <c r="B7" s="82"/>
      <c r="C7" s="122"/>
      <c r="D7" s="98"/>
      <c r="E7" s="98"/>
      <c r="F7" s="95"/>
    </row>
    <row r="8" spans="1:6" ht="6" customHeight="1">
      <c r="A8" s="104"/>
      <c r="B8" s="82"/>
      <c r="C8" s="122"/>
      <c r="D8" s="98"/>
      <c r="E8" s="98"/>
      <c r="F8" s="95"/>
    </row>
    <row r="9" spans="1:6" ht="6" customHeight="1">
      <c r="A9" s="104"/>
      <c r="B9" s="82"/>
      <c r="C9" s="122"/>
      <c r="D9" s="98"/>
      <c r="E9" s="98"/>
      <c r="F9" s="95"/>
    </row>
    <row r="10" spans="1:6" ht="18" customHeight="1">
      <c r="A10" s="105"/>
      <c r="B10" s="83"/>
      <c r="C10" s="124"/>
      <c r="D10" s="99"/>
      <c r="E10" s="99"/>
      <c r="F10" s="96"/>
    </row>
    <row r="11" spans="1:6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0" t="s">
        <v>2</v>
      </c>
      <c r="F11" s="20" t="s">
        <v>12</v>
      </c>
    </row>
    <row r="12" spans="1:6" ht="12.75">
      <c r="A12" s="30" t="s">
        <v>70</v>
      </c>
      <c r="B12" s="31" t="s">
        <v>71</v>
      </c>
      <c r="C12" s="31" t="s">
        <v>34</v>
      </c>
      <c r="D12" s="35">
        <f>D18</f>
        <v>4888504.020000011</v>
      </c>
      <c r="E12" s="35">
        <f>E18</f>
        <v>540245.549999997</v>
      </c>
      <c r="F12" s="32">
        <f aca="true" t="shared" si="0" ref="F12:F20">D12-E12</f>
        <v>4348258.470000014</v>
      </c>
    </row>
    <row r="13" spans="1:6" ht="12.75">
      <c r="A13" s="33" t="s">
        <v>72</v>
      </c>
      <c r="B13" s="34"/>
      <c r="C13" s="34"/>
      <c r="D13" s="35"/>
      <c r="E13" s="35"/>
      <c r="F13" s="35">
        <f t="shared" si="0"/>
        <v>0</v>
      </c>
    </row>
    <row r="14" spans="1:6" ht="12.75">
      <c r="A14" s="30" t="s">
        <v>73</v>
      </c>
      <c r="B14" s="31" t="s">
        <v>74</v>
      </c>
      <c r="C14" s="31" t="s">
        <v>34</v>
      </c>
      <c r="D14" s="32"/>
      <c r="E14" s="32"/>
      <c r="F14" s="32">
        <f t="shared" si="0"/>
        <v>0</v>
      </c>
    </row>
    <row r="15" spans="1:6" ht="12.75">
      <c r="A15" s="33" t="s">
        <v>75</v>
      </c>
      <c r="B15" s="34"/>
      <c r="C15" s="34"/>
      <c r="D15" s="35"/>
      <c r="E15" s="35"/>
      <c r="F15" s="35">
        <f t="shared" si="0"/>
        <v>0</v>
      </c>
    </row>
    <row r="16" spans="1:6" ht="22.5" customHeight="1">
      <c r="A16" s="30" t="s">
        <v>76</v>
      </c>
      <c r="B16" s="31" t="s">
        <v>74</v>
      </c>
      <c r="C16" s="31" t="s">
        <v>77</v>
      </c>
      <c r="D16" s="32"/>
      <c r="E16" s="32"/>
      <c r="F16" s="32">
        <f t="shared" si="0"/>
        <v>0</v>
      </c>
    </row>
    <row r="17" spans="1:6" ht="12.75">
      <c r="A17" s="30" t="s">
        <v>78</v>
      </c>
      <c r="B17" s="31" t="s">
        <v>79</v>
      </c>
      <c r="C17" s="31" t="s">
        <v>34</v>
      </c>
      <c r="D17" s="32"/>
      <c r="E17" s="32"/>
      <c r="F17" s="32">
        <f t="shared" si="0"/>
        <v>0</v>
      </c>
    </row>
    <row r="18" spans="1:6" ht="12.75">
      <c r="A18" s="30" t="s">
        <v>80</v>
      </c>
      <c r="B18" s="31" t="s">
        <v>81</v>
      </c>
      <c r="C18" s="31" t="s">
        <v>33</v>
      </c>
      <c r="D18" s="32">
        <f>D19+D20</f>
        <v>4888504.020000011</v>
      </c>
      <c r="E18" s="32">
        <f>E19+E20</f>
        <v>540245.549999997</v>
      </c>
      <c r="F18" s="32">
        <f t="shared" si="0"/>
        <v>4348258.470000014</v>
      </c>
    </row>
    <row r="19" spans="1:6" ht="21.75" customHeight="1">
      <c r="A19" s="30" t="s">
        <v>76</v>
      </c>
      <c r="B19" s="31" t="s">
        <v>82</v>
      </c>
      <c r="C19" s="34" t="s">
        <v>87</v>
      </c>
      <c r="D19" s="35">
        <f>-'Доходы 1'!D19:E19</f>
        <v>-76435633.28</v>
      </c>
      <c r="E19" s="35">
        <v>-79632805.61</v>
      </c>
      <c r="F19" s="35">
        <f t="shared" si="0"/>
        <v>3197172.329999998</v>
      </c>
    </row>
    <row r="20" spans="1:6" ht="22.5" customHeight="1">
      <c r="A20" s="30" t="s">
        <v>76</v>
      </c>
      <c r="B20" s="31" t="s">
        <v>83</v>
      </c>
      <c r="C20" s="34" t="s">
        <v>86</v>
      </c>
      <c r="D20" s="35">
        <f>Расходы1!E13</f>
        <v>81324137.30000001</v>
      </c>
      <c r="E20" s="35">
        <v>80173051.16</v>
      </c>
      <c r="F20" s="35">
        <f t="shared" si="0"/>
        <v>1151086.1400000155</v>
      </c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1"/>
    </row>
    <row r="31" spans="1:5" ht="12.75">
      <c r="A31" s="72" t="s">
        <v>258</v>
      </c>
      <c r="B31" s="72"/>
      <c r="C31" s="75"/>
      <c r="D31" s="72"/>
      <c r="E31" s="75" t="s">
        <v>259</v>
      </c>
    </row>
    <row r="32" spans="1:5" ht="12.75">
      <c r="A32" s="132" t="s">
        <v>265</v>
      </c>
      <c r="B32" s="132"/>
      <c r="C32" s="132"/>
      <c r="D32" s="132"/>
      <c r="E32" s="73" t="s">
        <v>260</v>
      </c>
    </row>
    <row r="33" spans="1:5" ht="12.75">
      <c r="A33" s="72" t="s">
        <v>261</v>
      </c>
      <c r="B33" s="133"/>
      <c r="C33" s="134"/>
      <c r="D33" s="133"/>
      <c r="E33" s="134" t="s">
        <v>264</v>
      </c>
    </row>
    <row r="34" spans="1:5" ht="12.75">
      <c r="A34" s="72" t="s">
        <v>262</v>
      </c>
      <c r="B34" s="133"/>
      <c r="C34" s="135"/>
      <c r="D34" s="133"/>
      <c r="E34" s="135"/>
    </row>
    <row r="35" spans="1:5" ht="12.75">
      <c r="A35" s="132" t="s">
        <v>266</v>
      </c>
      <c r="B35" s="132"/>
      <c r="C35" s="132"/>
      <c r="D35" s="132"/>
      <c r="E35" s="73" t="s">
        <v>260</v>
      </c>
    </row>
    <row r="36" spans="1:5" ht="12.75">
      <c r="A36" s="72" t="s">
        <v>263</v>
      </c>
      <c r="B36" s="72"/>
      <c r="C36" s="75"/>
      <c r="D36" s="72"/>
      <c r="E36" s="75" t="s">
        <v>264</v>
      </c>
    </row>
    <row r="37" spans="1:5" ht="12.75">
      <c r="A37" s="132" t="s">
        <v>267</v>
      </c>
      <c r="B37" s="132"/>
      <c r="C37" s="132"/>
      <c r="D37" s="132"/>
      <c r="E37" s="73" t="s">
        <v>260</v>
      </c>
    </row>
    <row r="38" spans="1:5" ht="12.75">
      <c r="A38" s="73"/>
      <c r="B38" s="73"/>
      <c r="C38" s="73"/>
      <c r="D38" s="73"/>
      <c r="E38" s="73"/>
    </row>
    <row r="39" spans="1:5" ht="12.75">
      <c r="A39" s="74" t="s">
        <v>282</v>
      </c>
      <c r="B39" s="73"/>
      <c r="C39" s="73"/>
      <c r="D39" s="73"/>
      <c r="E39" s="73"/>
    </row>
  </sheetData>
  <sheetProtection/>
  <mergeCells count="15">
    <mergeCell ref="E33:E34"/>
    <mergeCell ref="A1:F1"/>
    <mergeCell ref="A2:F2"/>
    <mergeCell ref="A4:A10"/>
    <mergeCell ref="B4:B10"/>
    <mergeCell ref="C4:C10"/>
    <mergeCell ref="D4:D10"/>
    <mergeCell ref="E4:E10"/>
    <mergeCell ref="F4:F10"/>
    <mergeCell ref="A35:D35"/>
    <mergeCell ref="A37:D37"/>
    <mergeCell ref="A32:D32"/>
    <mergeCell ref="B33:B34"/>
    <mergeCell ref="C33:C34"/>
    <mergeCell ref="D33:D34"/>
  </mergeCells>
  <conditionalFormatting sqref="E20:F20 F18:F19 E12:F17">
    <cfRule type="cellIs" priority="1" dxfId="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2012-12-31T08:54:51Z</cp:lastPrinted>
  <dcterms:created xsi:type="dcterms:W3CDTF">1999-06-18T11:49:53Z</dcterms:created>
  <dcterms:modified xsi:type="dcterms:W3CDTF">2012-12-31T08:57:53Z</dcterms:modified>
  <cp:category/>
  <cp:version/>
  <cp:contentType/>
  <cp:contentStatus/>
</cp:coreProperties>
</file>